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keithhamburg/Desktop/"/>
    </mc:Choice>
  </mc:AlternateContent>
  <xr:revisionPtr revIDLastSave="0" documentId="8_{4091052E-6211-E145-9FC5-06A317BEF5CD}" xr6:coauthVersionLast="47" xr6:coauthVersionMax="47" xr10:uidLastSave="{00000000-0000-0000-0000-000000000000}"/>
  <bookViews>
    <workbookView xWindow="1060" yWindow="500" windowWidth="27640" windowHeight="15980" activeTab="1" xr2:uid="{B8F5249B-B0F2-244E-9611-87C1B899930F}"/>
  </bookViews>
  <sheets>
    <sheet name="Inputs" sheetId="1" r:id="rId1"/>
    <sheet name="Budget" sheetId="2" r:id="rId2"/>
  </sheets>
  <definedNames>
    <definedName name="_xlnm.Print_Area" localSheetId="1">Budget!$A$1:$J$42</definedName>
    <definedName name="_xlnm.Print_Area" localSheetId="0">Inputs!$A$1:$N$56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2" l="1"/>
  <c r="K29" i="2"/>
  <c r="K27" i="2"/>
  <c r="K26" i="2"/>
  <c r="K15" i="2"/>
  <c r="K14" i="2"/>
  <c r="K13" i="2"/>
  <c r="G31" i="2"/>
  <c r="F31" i="2"/>
  <c r="K40" i="2"/>
  <c r="B19" i="1"/>
  <c r="B31" i="2" s="1"/>
  <c r="C48" i="1"/>
  <c r="C20" i="2"/>
  <c r="C19" i="2"/>
  <c r="C18" i="2"/>
  <c r="C17" i="2"/>
  <c r="C16" i="2"/>
  <c r="C12" i="2"/>
  <c r="B28" i="2" a="1"/>
  <c r="B28" i="2" s="1"/>
  <c r="B25" i="2"/>
  <c r="B11" i="2"/>
  <c r="B21" i="2" s="1"/>
  <c r="C49" i="1"/>
  <c r="C47" i="1"/>
  <c r="C19" i="1"/>
  <c r="B39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I28" i="2" a="1"/>
  <c r="I28" i="2" s="1"/>
  <c r="D31" i="2" l="1"/>
  <c r="K28" i="2"/>
  <c r="B33" i="2"/>
  <c r="B35" i="2" l="1"/>
  <c r="B37" i="2"/>
  <c r="B42" i="2" s="1"/>
  <c r="C8" i="2" s="1"/>
  <c r="E19" i="1"/>
  <c r="F19" i="1"/>
  <c r="G19" i="1"/>
  <c r="D39" i="2" s="1"/>
  <c r="H19" i="1"/>
  <c r="I19" i="1"/>
  <c r="E39" i="2" s="1"/>
  <c r="J19" i="1"/>
  <c r="K19" i="1"/>
  <c r="F39" i="2" s="1"/>
  <c r="L19" i="1"/>
  <c r="M19" i="1"/>
  <c r="G39" i="2" s="1"/>
  <c r="N19" i="1"/>
  <c r="O19" i="1"/>
  <c r="P19" i="1"/>
  <c r="D19" i="1"/>
  <c r="I25" i="2"/>
  <c r="H25" i="2"/>
  <c r="G25" i="2"/>
  <c r="F25" i="2"/>
  <c r="E25" i="2"/>
  <c r="D25" i="2"/>
  <c r="C25" i="2"/>
  <c r="D20" i="2"/>
  <c r="D19" i="2"/>
  <c r="D18" i="2"/>
  <c r="D17" i="2"/>
  <c r="D16" i="2"/>
  <c r="D12" i="2"/>
  <c r="C11" i="2"/>
  <c r="D48" i="1"/>
  <c r="E48" i="1" s="1"/>
  <c r="D49" i="1"/>
  <c r="D47" i="1"/>
  <c r="F47" i="1" s="1"/>
  <c r="K25" i="2" l="1"/>
  <c r="C39" i="2"/>
  <c r="C31" i="2"/>
  <c r="E31" i="2"/>
  <c r="E33" i="2" s="1"/>
  <c r="F49" i="1"/>
  <c r="G49" i="1" s="1"/>
  <c r="H39" i="2"/>
  <c r="K39" i="2"/>
  <c r="H31" i="2"/>
  <c r="H33" i="2" s="1"/>
  <c r="I31" i="2"/>
  <c r="E16" i="2"/>
  <c r="F16" i="2" s="1"/>
  <c r="G16" i="2" s="1"/>
  <c r="H16" i="2" s="1"/>
  <c r="I16" i="2" s="1"/>
  <c r="K16" i="2"/>
  <c r="E19" i="2"/>
  <c r="F19" i="2" s="1"/>
  <c r="E20" i="2"/>
  <c r="E12" i="2"/>
  <c r="F12" i="2" s="1"/>
  <c r="G12" i="2" s="1"/>
  <c r="H12" i="2" s="1"/>
  <c r="F33" i="2"/>
  <c r="G19" i="2"/>
  <c r="E18" i="2"/>
  <c r="E17" i="2"/>
  <c r="D11" i="2"/>
  <c r="D21" i="2" s="1"/>
  <c r="C21" i="2"/>
  <c r="D33" i="2"/>
  <c r="F20" i="2"/>
  <c r="I12" i="2"/>
  <c r="K12" i="2" s="1"/>
  <c r="G33" i="2"/>
  <c r="H47" i="1"/>
  <c r="G47" i="1"/>
  <c r="E47" i="1"/>
  <c r="E11" i="2" s="1"/>
  <c r="F48" i="1"/>
  <c r="F11" i="2" s="1"/>
  <c r="E49" i="1"/>
  <c r="H49" i="1" l="1"/>
  <c r="K31" i="2"/>
  <c r="I49" i="1"/>
  <c r="I33" i="2"/>
  <c r="G20" i="2"/>
  <c r="H20" i="2" s="1"/>
  <c r="I20" i="2" s="1"/>
  <c r="K20" i="2"/>
  <c r="F17" i="2"/>
  <c r="G17" i="2" s="1"/>
  <c r="H17" i="2" s="1"/>
  <c r="I17" i="2" s="1"/>
  <c r="K17" i="2"/>
  <c r="F18" i="2"/>
  <c r="G18" i="2" s="1"/>
  <c r="H18" i="2" s="1"/>
  <c r="I18" i="2" s="1"/>
  <c r="K18" i="2"/>
  <c r="H19" i="2"/>
  <c r="I19" i="2" s="1"/>
  <c r="K19" i="2"/>
  <c r="D35" i="2"/>
  <c r="F21" i="2"/>
  <c r="F35" i="2" s="1"/>
  <c r="E21" i="2"/>
  <c r="E35" i="2" s="1"/>
  <c r="I47" i="1"/>
  <c r="C33" i="2"/>
  <c r="G48" i="1"/>
  <c r="G11" i="2" s="1"/>
  <c r="G21" i="2" s="1"/>
  <c r="G35" i="2" s="1"/>
  <c r="H48" i="1"/>
  <c r="I48" i="1" s="1"/>
  <c r="K33" i="2" l="1"/>
  <c r="H11" i="2"/>
  <c r="H21" i="2" s="1"/>
  <c r="H35" i="2" s="1"/>
  <c r="I11" i="2"/>
  <c r="I21" i="2" s="1"/>
  <c r="I35" i="2" s="1"/>
  <c r="C37" i="2"/>
  <c r="C42" i="2" s="1"/>
  <c r="C35" i="2"/>
  <c r="K35" i="2" l="1"/>
  <c r="K11" i="2"/>
  <c r="K21" i="2"/>
  <c r="D8" i="2"/>
  <c r="D37" i="2" s="1"/>
  <c r="D42" i="2" s="1"/>
  <c r="E8" i="2" s="1"/>
  <c r="E37" i="2" s="1"/>
  <c r="E42" i="2" s="1"/>
  <c r="F8" i="2" s="1"/>
  <c r="F37" i="2" s="1"/>
  <c r="F42" i="2" s="1"/>
  <c r="G8" i="2" s="1"/>
  <c r="G37" i="2" s="1"/>
  <c r="G42" i="2" s="1"/>
  <c r="H8" i="2" l="1"/>
  <c r="H37" i="2" s="1"/>
  <c r="H42" i="2" l="1"/>
  <c r="I8" i="2" l="1"/>
  <c r="I37" i="2" s="1"/>
  <c r="I4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<sst xmlns="http://schemas.openxmlformats.org/spreadsheetml/2006/main" count="108" uniqueCount="80">
  <si>
    <t>4-YEAR PAYING FOR SCHOOL BUDGET: INPUT CALCULATED CELLS AND NOTES</t>
  </si>
  <si>
    <t>Key</t>
  </si>
  <si>
    <t>Green Cells: Click for Dropdown</t>
  </si>
  <si>
    <t>Blue Cells: Input Number</t>
  </si>
  <si>
    <r>
      <t xml:space="preserve">Gold Cells: </t>
    </r>
    <r>
      <rPr>
        <b/>
        <sz val="12"/>
        <color theme="1"/>
        <rFont val="Aptos Narrow"/>
        <scheme val="minor"/>
      </rPr>
      <t xml:space="preserve"> DO NOT TOUCH</t>
    </r>
  </si>
  <si>
    <t>STEP ONE:  Click on each green line and select your dropdown</t>
  </si>
  <si>
    <t>In-state, WUE, Out-of-State?</t>
  </si>
  <si>
    <t>Full Time Out-of-State</t>
  </si>
  <si>
    <t>Current Year in School</t>
  </si>
  <si>
    <t>Sophomore</t>
  </si>
  <si>
    <t>FAFSA YES/NO?</t>
  </si>
  <si>
    <t>Yes</t>
  </si>
  <si>
    <t>STEP TWO: Enter Information in the Blue Cells here to Calculate Sources of Funds</t>
  </si>
  <si>
    <t>Annual MSU Awards (4-Year Scholarships)</t>
  </si>
  <si>
    <t>Per year</t>
  </si>
  <si>
    <t>Earned Income</t>
  </si>
  <si>
    <t>Winter Break</t>
  </si>
  <si>
    <t>Summer Break</t>
  </si>
  <si>
    <t>Fall 2026</t>
  </si>
  <si>
    <t>Spring 2027</t>
  </si>
  <si>
    <t>Fall 2027</t>
  </si>
  <si>
    <t>Spring 2028</t>
  </si>
  <si>
    <t>Number of Weeks</t>
  </si>
  <si>
    <t>Hours per Week</t>
  </si>
  <si>
    <t>Hourly Pay</t>
  </si>
  <si>
    <t>Taxes (20%)</t>
  </si>
  <si>
    <t>Net Income</t>
  </si>
  <si>
    <t>STEP THREE: Enter your budgets for all other expenses and sources in the blue boxes of the budget sheet</t>
  </si>
  <si>
    <t>GUIDELINES FOR EXPENSES</t>
  </si>
  <si>
    <t>BOOKS AND LABS - best guess</t>
  </si>
  <si>
    <t>Range up to $725 for Arts or Architecture, much lower for Liberal Arts, and you can save buying used books or by renting books</t>
  </si>
  <si>
    <t>UNIVERSITY HOUSING AND MEAL PLAN - refer to Housing for the price for your dorm, room size and meal plan</t>
  </si>
  <si>
    <t>DISCRETIONARY: Clothing, toiletries, ski passess, etc.</t>
  </si>
  <si>
    <t>TRAVEL: Includes plane tickets home for breaks</t>
  </si>
  <si>
    <t>STEP FOUR:  Review your results and start considering ways to fill any gap.</t>
  </si>
  <si>
    <t>AUTOFILL DATA FOR TUITION AND FAFSA</t>
  </si>
  <si>
    <t>TUITION AND FEES</t>
  </si>
  <si>
    <t>(These will auto-fill on budget sheet)</t>
  </si>
  <si>
    <r>
      <t xml:space="preserve">Tuition </t>
    </r>
    <r>
      <rPr>
        <i/>
        <sz val="12"/>
        <color theme="1"/>
        <rFont val="Aptos Narrow"/>
        <scheme val="minor"/>
      </rPr>
      <t>assumes</t>
    </r>
    <r>
      <rPr>
        <sz val="12"/>
        <color theme="1"/>
        <rFont val="Aptos Narrow"/>
        <family val="2"/>
        <scheme val="minor"/>
      </rPr>
      <t xml:space="preserve"> 3% inflation, and these are not yet set by the university</t>
    </r>
  </si>
  <si>
    <t>Full Time In-State</t>
  </si>
  <si>
    <t>Full Time WUE</t>
  </si>
  <si>
    <t>No</t>
  </si>
  <si>
    <t>Freshman</t>
  </si>
  <si>
    <t>Junior</t>
  </si>
  <si>
    <t>Senior +</t>
  </si>
  <si>
    <r>
      <t xml:space="preserve">Gold Cells: </t>
    </r>
    <r>
      <rPr>
        <b/>
        <sz val="12"/>
        <color theme="1"/>
        <rFont val="Aptos Narrow"/>
        <scheme val="minor"/>
      </rPr>
      <t xml:space="preserve"> DO NOT TOUCH</t>
    </r>
    <r>
      <rPr>
        <sz val="12"/>
        <color theme="1"/>
        <rFont val="Aptos Narrow"/>
        <family val="2"/>
        <scheme val="minor"/>
      </rPr>
      <t xml:space="preserve"> (without good reason)</t>
    </r>
  </si>
  <si>
    <t>TOTAL</t>
  </si>
  <si>
    <t>STARTING SAVINGS BALANCE</t>
  </si>
  <si>
    <t>EXPENSES</t>
  </si>
  <si>
    <t>Tuition and Fees</t>
  </si>
  <si>
    <t>Books and Labs</t>
  </si>
  <si>
    <t>University Housing and Meal Plan</t>
  </si>
  <si>
    <t>Off-Campus Rent and Utilities</t>
  </si>
  <si>
    <t>Groceries</t>
  </si>
  <si>
    <t>Eating Out/Delivery</t>
  </si>
  <si>
    <t>Car Expenses</t>
  </si>
  <si>
    <t>Discretionary</t>
  </si>
  <si>
    <t>Travel</t>
  </si>
  <si>
    <t>Other</t>
  </si>
  <si>
    <t>TOTAL EXPENSES</t>
  </si>
  <si>
    <t>SOURCES OF FUNDS</t>
  </si>
  <si>
    <t>Four-Year Scholarships/Awards</t>
  </si>
  <si>
    <t>Other Scholarships</t>
  </si>
  <si>
    <t>Pell/Other Grants</t>
  </si>
  <si>
    <t>FAFSA Loans</t>
  </si>
  <si>
    <t>Private or Parent Loans</t>
  </si>
  <si>
    <t>Family Contribution and 529/Other Plan</t>
  </si>
  <si>
    <t>TOTAL SOURCES</t>
  </si>
  <si>
    <t>THE GAP: SOURCES  - EXPENSES</t>
  </si>
  <si>
    <t>END OF SEMESTER CASH BALANCE</t>
  </si>
  <si>
    <t>Expense Over Break (Best Guess)</t>
  </si>
  <si>
    <t>CASH BALANCE FOR NEXT SEMESTER</t>
  </si>
  <si>
    <t>Fall 2028</t>
  </si>
  <si>
    <t>Spring 2029</t>
  </si>
  <si>
    <t>Fall 2029</t>
  </si>
  <si>
    <t>Spring 2030</t>
  </si>
  <si>
    <t>FAFSA Loans (per semester for dependent students)</t>
  </si>
  <si>
    <t>OFF-CAMPUS RENT AND UTILITIES - Average Cost for a room in a 2- or 3- bedroom apartment: $1000.  Share of utilities: $125-$175</t>
  </si>
  <si>
    <r>
      <t xml:space="preserve">GROCERIES: A very </t>
    </r>
    <r>
      <rPr>
        <sz val="12"/>
        <color theme="1"/>
        <rFont val="Aptos Narrow"/>
        <scheme val="minor"/>
      </rPr>
      <t xml:space="preserve">prudent </t>
    </r>
    <r>
      <rPr>
        <sz val="12"/>
        <color theme="1"/>
        <rFont val="Aptos Narrow"/>
        <family val="2"/>
        <scheme val="minor"/>
      </rPr>
      <t>shopper off-campus can manage on $60 per week or $240 per month</t>
    </r>
  </si>
  <si>
    <t>Earnings Over Break (Winter/Summer)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</si>
</sst>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</numFmts>
  <fonts count="12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i/>
      <sz val="12"/>
      <color theme="1"/>
      <name val="Aptos Narrow"/>
      <scheme val="minor"/>
    </font>
    <font>
      <sz val="12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rgb="FF000000"/>
      <name val="Aptos Narrow"/>
      <scheme val="minor"/>
    </font>
    <font>
      <sz val="12"/>
      <color rgb="FF000000"/>
      <name val="Aptos Narrow"/>
      <family val="2"/>
      <scheme val="minor"/>
    </font>
    <font>
      <sz val="12"/>
      <color theme="1"/>
      <name val="Aptos Narrow"/>
      <scheme val="minor"/>
    </font>
    <font>
      <b/>
      <sz val="16"/>
      <color theme="1"/>
      <name val="Aptos Narrow"/>
      <scheme val="minor"/>
    </font>
    <font>
      <sz val="12"/>
      <color theme="2"/>
      <name val="Aptos Narrow"/>
      <family val="2"/>
      <scheme val="minor"/>
    </font>
    <font>
      <sz val="11"/>
      <color rgb="FF5E5E5E"/>
      <name val="Google Sans"/>
      <charset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DE29B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left" indent="2"/>
    </xf>
    <xf numFmtId="164" fontId="0" fillId="0" borderId="0" xfId="1" applyNumberFormat="1" applyFont="1"/>
    <xf numFmtId="165" fontId="0" fillId="0" borderId="0" xfId="1" applyNumberFormat="1" applyFont="1"/>
    <xf numFmtId="0" fontId="2" fillId="0" borderId="0" xfId="0" applyFont="1"/>
    <xf numFmtId="165" fontId="0" fillId="0" borderId="1" xfId="1" applyNumberFormat="1" applyFont="1" applyBorder="1"/>
    <xf numFmtId="165" fontId="0" fillId="0" borderId="0" xfId="1" applyNumberFormat="1" applyFont="1" applyAlignment="1">
      <alignment horizontal="left" indent="2"/>
    </xf>
    <xf numFmtId="165" fontId="2" fillId="0" borderId="0" xfId="1" applyNumberFormat="1" applyFont="1" applyAlignment="1">
      <alignment horizontal="left"/>
    </xf>
    <xf numFmtId="165" fontId="2" fillId="0" borderId="0" xfId="1" applyNumberFormat="1" applyFont="1" applyAlignment="1">
      <alignment horizontal="left" indent="2"/>
    </xf>
    <xf numFmtId="165" fontId="2" fillId="0" borderId="0" xfId="1" applyNumberFormat="1" applyFont="1"/>
    <xf numFmtId="165" fontId="0" fillId="3" borderId="0" xfId="1" applyNumberFormat="1" applyFont="1" applyFill="1"/>
    <xf numFmtId="0" fontId="4" fillId="3" borderId="0" xfId="0" applyFont="1" applyFill="1"/>
    <xf numFmtId="165" fontId="0" fillId="4" borderId="0" xfId="1" applyNumberFormat="1" applyFont="1" applyFill="1"/>
    <xf numFmtId="165" fontId="0" fillId="3" borderId="1" xfId="1" applyNumberFormat="1" applyFont="1" applyFill="1" applyBorder="1"/>
    <xf numFmtId="0" fontId="0" fillId="2" borderId="0" xfId="0" applyFill="1"/>
    <xf numFmtId="6" fontId="0" fillId="2" borderId="0" xfId="0" applyNumberFormat="1" applyFill="1"/>
    <xf numFmtId="0" fontId="0" fillId="5" borderId="0" xfId="0" applyFill="1"/>
    <xf numFmtId="0" fontId="0" fillId="6" borderId="0" xfId="0" applyFill="1"/>
    <xf numFmtId="9" fontId="0" fillId="6" borderId="1" xfId="0" applyNumberFormat="1" applyFill="1" applyBorder="1"/>
    <xf numFmtId="164" fontId="0" fillId="6" borderId="2" xfId="1" applyNumberFormat="1" applyFont="1" applyFill="1" applyBorder="1"/>
    <xf numFmtId="6" fontId="0" fillId="6" borderId="0" xfId="0" applyNumberFormat="1" applyFill="1"/>
    <xf numFmtId="165" fontId="0" fillId="6" borderId="0" xfId="0" applyNumberFormat="1" applyFill="1"/>
    <xf numFmtId="165" fontId="0" fillId="6" borderId="0" xfId="1" applyNumberFormat="1" applyFont="1" applyFill="1"/>
    <xf numFmtId="0" fontId="2" fillId="6" borderId="0" xfId="0" applyFont="1" applyFill="1"/>
    <xf numFmtId="164" fontId="0" fillId="6" borderId="0" xfId="1" applyNumberFormat="1" applyFont="1" applyFill="1" applyAlignment="1">
      <alignment horizontal="left" indent="2"/>
    </xf>
    <xf numFmtId="164" fontId="0" fillId="6" borderId="0" xfId="1" applyNumberFormat="1" applyFont="1" applyFill="1"/>
    <xf numFmtId="0" fontId="0" fillId="3" borderId="0" xfId="0" applyFill="1"/>
    <xf numFmtId="165" fontId="6" fillId="0" borderId="0" xfId="0" applyNumberFormat="1" applyFont="1" applyAlignment="1">
      <alignment horizontal="left"/>
    </xf>
    <xf numFmtId="165" fontId="7" fillId="0" borderId="0" xfId="0" applyNumberFormat="1" applyFont="1" applyAlignment="1">
      <alignment horizontal="left" indent="2"/>
    </xf>
    <xf numFmtId="0" fontId="7" fillId="0" borderId="0" xfId="0" applyFont="1"/>
    <xf numFmtId="0" fontId="2" fillId="6" borderId="0" xfId="0" applyFont="1" applyFill="1" applyAlignment="1">
      <alignment horizontal="left"/>
    </xf>
    <xf numFmtId="164" fontId="0" fillId="0" borderId="0" xfId="1" applyNumberFormat="1" applyFont="1" applyFill="1" applyAlignment="1">
      <alignment horizontal="left" indent="2"/>
    </xf>
    <xf numFmtId="164" fontId="2" fillId="0" borderId="0" xfId="1" applyNumberFormat="1" applyFont="1" applyFill="1" applyAlignment="1">
      <alignment horizontal="left" indent="2"/>
    </xf>
    <xf numFmtId="164" fontId="2" fillId="0" borderId="0" xfId="1" applyNumberFormat="1" applyFont="1" applyFill="1" applyAlignment="1">
      <alignment horizontal="left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5"/>
    </xf>
    <xf numFmtId="164" fontId="0" fillId="0" borderId="0" xfId="1" applyNumberFormat="1" applyFont="1" applyAlignment="1">
      <alignment horizontal="left" indent="2"/>
    </xf>
    <xf numFmtId="0" fontId="0" fillId="0" borderId="0" xfId="0" applyAlignment="1">
      <alignment horizontal="left" indent="4"/>
    </xf>
    <xf numFmtId="164" fontId="0" fillId="0" borderId="0" xfId="1" applyNumberFormat="1" applyFont="1" applyFill="1" applyAlignment="1">
      <alignment horizontal="left" indent="4"/>
    </xf>
    <xf numFmtId="0" fontId="9" fillId="0" borderId="0" xfId="0" applyFont="1"/>
    <xf numFmtId="164" fontId="0" fillId="3" borderId="0" xfId="1" applyNumberFormat="1" applyFont="1" applyFill="1"/>
    <xf numFmtId="164" fontId="0" fillId="6" borderId="1" xfId="1" applyNumberFormat="1" applyFont="1" applyFill="1" applyBorder="1"/>
    <xf numFmtId="164" fontId="0" fillId="0" borderId="1" xfId="1" applyNumberFormat="1" applyFont="1" applyBorder="1"/>
    <xf numFmtId="164" fontId="0" fillId="3" borderId="0" xfId="1" applyNumberFormat="1" applyFont="1" applyFill="1" applyBorder="1"/>
    <xf numFmtId="164" fontId="0" fillId="0" borderId="0" xfId="1" applyNumberFormat="1" applyFont="1" applyFill="1"/>
    <xf numFmtId="164" fontId="0" fillId="3" borderId="1" xfId="1" applyNumberFormat="1" applyFont="1" applyFill="1" applyBorder="1"/>
    <xf numFmtId="165" fontId="5" fillId="4" borderId="0" xfId="1" applyNumberFormat="1" applyFont="1" applyFill="1"/>
    <xf numFmtId="0" fontId="5" fillId="0" borderId="0" xfId="0" applyFont="1"/>
    <xf numFmtId="0" fontId="10" fillId="6" borderId="0" xfId="0" applyFont="1" applyFill="1"/>
    <xf numFmtId="0" fontId="0" fillId="6" borderId="0" xfId="0" applyFill="1" applyAlignment="1">
      <alignment horizontal="left" indent="2"/>
    </xf>
    <xf numFmtId="6" fontId="10" fillId="6" borderId="0" xfId="0" applyNumberFormat="1" applyFont="1" applyFill="1"/>
    <xf numFmtId="0" fontId="2" fillId="0" borderId="0" xfId="0" applyFont="1" applyAlignment="1">
      <alignment horizontal="left" indent="3"/>
    </xf>
    <xf numFmtId="164" fontId="1" fillId="6" borderId="1" xfId="1" applyNumberFormat="1" applyFont="1" applyFill="1" applyBorder="1"/>
    <xf numFmtId="0" fontId="5" fillId="6" borderId="0" xfId="0" applyFont="1" applyFill="1"/>
    <xf numFmtId="0" fontId="9" fillId="0" borderId="0" xfId="0" applyFont="1" applyAlignment="1">
      <alignment horizontal="center"/>
    </xf>
    <xf numFmtId="0" fontId="11" fillId="0" borderId="0" xfId="0" applyFont="1"/>
    <xf numFmtId="0" fontId="9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DE29B"/>
      <color rgb="FFF8F8A7"/>
      <color rgb="FFFAEB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2BF80-1F55-9642-AAB9-B3ABEDFB58AE}">
  <sheetPr>
    <pageSetUpPr fitToPage="1"/>
  </sheetPr>
  <dimension ref="A1:P64"/>
  <sheetViews>
    <sheetView zoomScale="101" workbookViewId="0">
      <selection activeCell="B18" sqref="B18"/>
    </sheetView>
  </sheetViews>
  <sheetFormatPr baseColWidth="10" defaultColWidth="11" defaultRowHeight="16"/>
  <cols>
    <col min="1" max="1" width="35.5" customWidth="1"/>
    <col min="2" max="2" width="21.6640625" bestFit="1" customWidth="1"/>
    <col min="3" max="3" width="13.83203125" bestFit="1" customWidth="1"/>
    <col min="5" max="5" width="11.83203125" bestFit="1" customWidth="1"/>
    <col min="7" max="7" width="13.33203125" bestFit="1" customWidth="1"/>
    <col min="9" max="9" width="11.83203125" bestFit="1" customWidth="1"/>
    <col min="11" max="11" width="13.33203125" bestFit="1" customWidth="1"/>
    <col min="13" max="13" width="11.83203125" bestFit="1" customWidth="1"/>
  </cols>
  <sheetData>
    <row r="1" spans="1:16" ht="22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3" spans="1:16">
      <c r="A3" s="4" t="s">
        <v>1</v>
      </c>
      <c r="B3" s="16" t="s">
        <v>2</v>
      </c>
      <c r="C3" s="16"/>
      <c r="D3" s="11" t="s">
        <v>3</v>
      </c>
      <c r="E3" s="26"/>
      <c r="F3" s="17" t="s">
        <v>4</v>
      </c>
      <c r="G3" s="17"/>
    </row>
    <row r="5" spans="1:16">
      <c r="A5" s="4" t="s">
        <v>5</v>
      </c>
    </row>
    <row r="6" spans="1:16">
      <c r="A6" s="1" t="s">
        <v>6</v>
      </c>
      <c r="B6" s="16" t="s">
        <v>39</v>
      </c>
    </row>
    <row r="7" spans="1:16">
      <c r="A7" s="1" t="s">
        <v>8</v>
      </c>
      <c r="B7" s="16" t="s">
        <v>42</v>
      </c>
    </row>
    <row r="8" spans="1:16">
      <c r="A8" s="1" t="s">
        <v>10</v>
      </c>
      <c r="B8" s="16" t="s">
        <v>11</v>
      </c>
    </row>
    <row r="11" spans="1:16">
      <c r="A11" s="4" t="s">
        <v>12</v>
      </c>
    </row>
    <row r="12" spans="1:16">
      <c r="A12" s="1" t="s">
        <v>13</v>
      </c>
      <c r="B12" s="14"/>
      <c r="C12" t="s">
        <v>14</v>
      </c>
    </row>
    <row r="14" spans="1:16">
      <c r="A14" s="34" t="s">
        <v>15</v>
      </c>
      <c r="B14" s="4" t="s">
        <v>18</v>
      </c>
      <c r="C14" s="51" t="s">
        <v>16</v>
      </c>
      <c r="D14" s="4" t="s">
        <v>19</v>
      </c>
      <c r="E14" s="4" t="s">
        <v>17</v>
      </c>
      <c r="F14" s="4" t="s">
        <v>20</v>
      </c>
      <c r="G14" s="4" t="s">
        <v>16</v>
      </c>
      <c r="H14" s="4" t="s">
        <v>21</v>
      </c>
      <c r="I14" s="4" t="s">
        <v>17</v>
      </c>
      <c r="J14" s="4" t="s">
        <v>72</v>
      </c>
      <c r="K14" s="4" t="s">
        <v>16</v>
      </c>
      <c r="L14" s="4" t="s">
        <v>73</v>
      </c>
      <c r="M14" s="4" t="s">
        <v>17</v>
      </c>
      <c r="N14" s="4" t="s">
        <v>74</v>
      </c>
      <c r="O14" s="4" t="s">
        <v>16</v>
      </c>
      <c r="P14" s="4" t="s">
        <v>75</v>
      </c>
    </row>
    <row r="15" spans="1:16">
      <c r="A15" s="35" t="s">
        <v>22</v>
      </c>
      <c r="B15" s="17">
        <v>16</v>
      </c>
      <c r="C15" s="17">
        <v>4</v>
      </c>
      <c r="D15" s="17">
        <v>16</v>
      </c>
      <c r="E15" s="17">
        <v>15</v>
      </c>
      <c r="F15" s="17">
        <v>16</v>
      </c>
      <c r="G15" s="17">
        <v>4</v>
      </c>
      <c r="H15" s="17">
        <v>16</v>
      </c>
      <c r="I15" s="17">
        <v>15</v>
      </c>
      <c r="J15" s="17">
        <v>16</v>
      </c>
      <c r="K15" s="17">
        <v>4</v>
      </c>
      <c r="L15" s="17">
        <v>16</v>
      </c>
      <c r="M15" s="17">
        <v>15</v>
      </c>
      <c r="N15" s="17">
        <v>16</v>
      </c>
      <c r="O15" s="17">
        <v>4</v>
      </c>
      <c r="P15" s="17">
        <v>16</v>
      </c>
    </row>
    <row r="16" spans="1:16">
      <c r="A16" s="35" t="s">
        <v>23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>
        <v>0</v>
      </c>
      <c r="O16" s="14">
        <v>0</v>
      </c>
      <c r="P16" s="14">
        <v>0</v>
      </c>
    </row>
    <row r="17" spans="1:16">
      <c r="A17" s="35" t="s">
        <v>24</v>
      </c>
      <c r="B17" s="15"/>
      <c r="C17" s="15"/>
      <c r="D17" s="15"/>
      <c r="E17" s="15"/>
      <c r="F17" s="14"/>
      <c r="G17" s="14"/>
      <c r="H17" s="14"/>
      <c r="I17" s="14"/>
      <c r="J17" s="14"/>
      <c r="K17" s="14"/>
      <c r="L17" s="14"/>
      <c r="M17" s="14"/>
      <c r="N17" s="14">
        <v>0</v>
      </c>
      <c r="O17" s="14">
        <v>0</v>
      </c>
      <c r="P17" s="14">
        <v>0</v>
      </c>
    </row>
    <row r="18" spans="1:16">
      <c r="A18" s="35" t="s">
        <v>25</v>
      </c>
      <c r="B18" s="18">
        <v>-0.2</v>
      </c>
      <c r="C18" s="18">
        <v>-0.2</v>
      </c>
      <c r="D18" s="18">
        <v>-0.2</v>
      </c>
      <c r="E18" s="18">
        <v>-0.2</v>
      </c>
      <c r="F18" s="18">
        <v>-0.2</v>
      </c>
      <c r="G18" s="18">
        <v>-0.2</v>
      </c>
      <c r="H18" s="18">
        <v>-0.2</v>
      </c>
      <c r="I18" s="18">
        <v>-0.2</v>
      </c>
      <c r="J18" s="18">
        <v>-0.2</v>
      </c>
      <c r="K18" s="18">
        <v>-0.2</v>
      </c>
      <c r="L18" s="18">
        <v>-0.2</v>
      </c>
      <c r="M18" s="18">
        <v>-0.2</v>
      </c>
      <c r="N18" s="18">
        <v>-0.2</v>
      </c>
      <c r="O18" s="18">
        <v>-0.2</v>
      </c>
      <c r="P18" s="18">
        <v>-0.2</v>
      </c>
    </row>
    <row r="19" spans="1:16">
      <c r="A19" s="36" t="s">
        <v>26</v>
      </c>
      <c r="B19" s="19">
        <f>+(B15*B16*B17)*(1+B18)</f>
        <v>0</v>
      </c>
      <c r="C19" s="19">
        <f>+(C15*C16*C17)*(1+C18)</f>
        <v>0</v>
      </c>
      <c r="D19" s="19">
        <f>+(D15*D16*D17)*(1+D18)</f>
        <v>0</v>
      </c>
      <c r="E19" s="19">
        <f t="shared" ref="E19:P19" si="0">+(E15*E16*E17)*(1+E18)</f>
        <v>0</v>
      </c>
      <c r="F19" s="19">
        <f t="shared" si="0"/>
        <v>0</v>
      </c>
      <c r="G19" s="19">
        <f t="shared" si="0"/>
        <v>0</v>
      </c>
      <c r="H19" s="19">
        <f t="shared" si="0"/>
        <v>0</v>
      </c>
      <c r="I19" s="19">
        <f t="shared" si="0"/>
        <v>0</v>
      </c>
      <c r="J19" s="19">
        <f t="shared" si="0"/>
        <v>0</v>
      </c>
      <c r="K19" s="19">
        <f t="shared" si="0"/>
        <v>0</v>
      </c>
      <c r="L19" s="19">
        <f t="shared" si="0"/>
        <v>0</v>
      </c>
      <c r="M19" s="19">
        <f t="shared" si="0"/>
        <v>0</v>
      </c>
      <c r="N19" s="19">
        <f t="shared" si="0"/>
        <v>0</v>
      </c>
      <c r="O19" s="19">
        <f t="shared" si="0"/>
        <v>0</v>
      </c>
      <c r="P19" s="19">
        <f t="shared" si="0"/>
        <v>0</v>
      </c>
    </row>
    <row r="22" spans="1:16">
      <c r="A22" s="33" t="s">
        <v>27</v>
      </c>
    </row>
    <row r="23" spans="1:16">
      <c r="A23" s="32" t="s">
        <v>28</v>
      </c>
    </row>
    <row r="24" spans="1:16">
      <c r="A24" s="31" t="s">
        <v>29</v>
      </c>
    </row>
    <row r="25" spans="1:16">
      <c r="A25" s="38" t="s">
        <v>30</v>
      </c>
    </row>
    <row r="26" spans="1:16">
      <c r="A26" s="1"/>
    </row>
    <row r="27" spans="1:16">
      <c r="A27" s="1" t="s">
        <v>31</v>
      </c>
    </row>
    <row r="28" spans="1:16">
      <c r="A28" s="37"/>
    </row>
    <row r="29" spans="1:16">
      <c r="A29" s="1" t="s">
        <v>77</v>
      </c>
    </row>
    <row r="30" spans="1:16">
      <c r="A30" s="35"/>
    </row>
    <row r="31" spans="1:16">
      <c r="A31" s="1" t="s">
        <v>78</v>
      </c>
    </row>
    <row r="32" spans="1:16">
      <c r="A32" s="35"/>
    </row>
    <row r="33" spans="1:10">
      <c r="A33" s="1" t="s">
        <v>32</v>
      </c>
    </row>
    <row r="34" spans="1:10">
      <c r="A34" s="1"/>
    </row>
    <row r="35" spans="1:10">
      <c r="A35" s="1" t="s">
        <v>33</v>
      </c>
    </row>
    <row r="37" spans="1:10">
      <c r="A37" s="4" t="s">
        <v>34</v>
      </c>
    </row>
    <row r="43" spans="1:10" ht="22">
      <c r="A43" s="39" t="s">
        <v>35</v>
      </c>
    </row>
    <row r="45" spans="1:10">
      <c r="A45" s="30" t="s">
        <v>36</v>
      </c>
      <c r="B45" s="30" t="s">
        <v>18</v>
      </c>
      <c r="C45" s="23" t="s">
        <v>19</v>
      </c>
      <c r="D45" s="23" t="s">
        <v>20</v>
      </c>
      <c r="E45" s="23" t="s">
        <v>21</v>
      </c>
      <c r="F45" s="23" t="s">
        <v>72</v>
      </c>
      <c r="G45" s="23" t="s">
        <v>73</v>
      </c>
      <c r="H45" s="23" t="s">
        <v>74</v>
      </c>
      <c r="I45" s="23" t="s">
        <v>75</v>
      </c>
    </row>
    <row r="46" spans="1:10">
      <c r="A46" s="23" t="s">
        <v>37</v>
      </c>
      <c r="B46" s="23"/>
      <c r="C46" s="17"/>
      <c r="D46" s="17"/>
      <c r="E46" s="17"/>
      <c r="F46" s="17"/>
      <c r="G46" s="17"/>
      <c r="H46" s="17"/>
      <c r="I46" s="17"/>
      <c r="J46" t="s">
        <v>38</v>
      </c>
    </row>
    <row r="47" spans="1:10" s="2" customFormat="1">
      <c r="A47" s="24" t="s">
        <v>39</v>
      </c>
      <c r="B47" s="24">
        <v>4720</v>
      </c>
      <c r="C47" s="25">
        <f>+B47</f>
        <v>4720</v>
      </c>
      <c r="D47" s="25">
        <f>+C47*1.03</f>
        <v>4861.6000000000004</v>
      </c>
      <c r="E47" s="25">
        <f>+D47</f>
        <v>4861.6000000000004</v>
      </c>
      <c r="F47" s="25">
        <f>+D47*1.03</f>
        <v>5007.4480000000003</v>
      </c>
      <c r="G47" s="25">
        <f>F47</f>
        <v>5007.4480000000003</v>
      </c>
      <c r="H47" s="25">
        <f>+F47*1.03</f>
        <v>5157.6714400000001</v>
      </c>
      <c r="I47" s="25">
        <f>H47</f>
        <v>5157.6714400000001</v>
      </c>
    </row>
    <row r="48" spans="1:10">
      <c r="A48" s="24" t="s">
        <v>40</v>
      </c>
      <c r="B48" s="24">
        <v>6691</v>
      </c>
      <c r="C48" s="25">
        <f>+B48</f>
        <v>6691</v>
      </c>
      <c r="D48" s="25">
        <f t="shared" ref="D48:D49" si="1">+C48*1.03</f>
        <v>6891.7300000000005</v>
      </c>
      <c r="E48" s="25">
        <f t="shared" ref="E48:E49" si="2">+D48</f>
        <v>6891.7300000000005</v>
      </c>
      <c r="F48" s="25">
        <f t="shared" ref="F48:F49" si="3">+D48*1.03</f>
        <v>7098.4819000000007</v>
      </c>
      <c r="G48" s="25">
        <f t="shared" ref="G48:G49" si="4">F48</f>
        <v>7098.4819000000007</v>
      </c>
      <c r="H48" s="25">
        <f t="shared" ref="H48:H49" si="5">+F48*1.03</f>
        <v>7311.4363570000005</v>
      </c>
      <c r="I48" s="25">
        <f t="shared" ref="I48:I49" si="6">H48</f>
        <v>7311.4363570000005</v>
      </c>
    </row>
    <row r="49" spans="1:9">
      <c r="A49" s="24" t="s">
        <v>7</v>
      </c>
      <c r="B49" s="24">
        <v>17143</v>
      </c>
      <c r="C49" s="25">
        <f>+B49</f>
        <v>17143</v>
      </c>
      <c r="D49" s="25">
        <f t="shared" si="1"/>
        <v>17657.29</v>
      </c>
      <c r="E49" s="25">
        <f t="shared" si="2"/>
        <v>17657.29</v>
      </c>
      <c r="F49" s="25">
        <f t="shared" si="3"/>
        <v>18187.008700000002</v>
      </c>
      <c r="G49" s="25">
        <f t="shared" si="4"/>
        <v>18187.008700000002</v>
      </c>
      <c r="H49" s="25">
        <f t="shared" si="5"/>
        <v>18732.618961000004</v>
      </c>
      <c r="I49" s="25">
        <f t="shared" si="6"/>
        <v>18732.618961000004</v>
      </c>
    </row>
    <row r="50" spans="1:9">
      <c r="A50" s="28"/>
    </row>
    <row r="51" spans="1:9">
      <c r="A51" s="28"/>
    </row>
    <row r="52" spans="1:9">
      <c r="A52" s="17" t="s">
        <v>76</v>
      </c>
      <c r="B52" s="48" t="s">
        <v>11</v>
      </c>
      <c r="C52" s="48" t="s">
        <v>41</v>
      </c>
    </row>
    <row r="53" spans="1:9">
      <c r="A53" s="49" t="s">
        <v>42</v>
      </c>
      <c r="B53" s="20">
        <v>2750</v>
      </c>
      <c r="C53" s="50">
        <v>0</v>
      </c>
    </row>
    <row r="54" spans="1:9">
      <c r="A54" s="49" t="s">
        <v>9</v>
      </c>
      <c r="B54" s="20">
        <v>3250</v>
      </c>
      <c r="C54" s="50">
        <v>0</v>
      </c>
    </row>
    <row r="55" spans="1:9">
      <c r="A55" s="49" t="s">
        <v>43</v>
      </c>
      <c r="B55" s="20">
        <v>3750</v>
      </c>
      <c r="C55" s="50">
        <v>0</v>
      </c>
    </row>
    <row r="56" spans="1:9">
      <c r="A56" s="49" t="s">
        <v>44</v>
      </c>
      <c r="B56" s="20">
        <v>3750</v>
      </c>
      <c r="C56" s="50">
        <v>0</v>
      </c>
    </row>
    <row r="57" spans="1:9">
      <c r="A57" s="28"/>
    </row>
    <row r="58" spans="1:9">
      <c r="A58" s="28"/>
    </row>
    <row r="59" spans="1:9">
      <c r="A59" s="28"/>
    </row>
    <row r="60" spans="1:9">
      <c r="A60" s="28"/>
    </row>
    <row r="61" spans="1:9">
      <c r="A61" s="28"/>
    </row>
    <row r="62" spans="1:9">
      <c r="A62" s="27"/>
    </row>
    <row r="63" spans="1:9">
      <c r="A63" s="28"/>
    </row>
    <row r="64" spans="1:9">
      <c r="A64" s="29"/>
    </row>
  </sheetData>
  <mergeCells count="1">
    <mergeCell ref="A1:N1"/>
  </mergeCells>
  <dataValidations count="3">
    <dataValidation type="list" allowBlank="1" showInputMessage="1" showErrorMessage="1" sqref="B6" xr:uid="{3D993803-D640-5347-87DF-D57191369210}">
      <formula1>$A$47:$A$49</formula1>
    </dataValidation>
    <dataValidation type="list" allowBlank="1" showInputMessage="1" showErrorMessage="1" sqref="B7" xr:uid="{F0370AB7-60BD-264A-A462-4D5E3261BD2E}">
      <formula1>$A$53:$A$56</formula1>
    </dataValidation>
    <dataValidation type="list" allowBlank="1" showInputMessage="1" showErrorMessage="1" sqref="B8" xr:uid="{3BA879FD-6EAB-0E48-AFCD-6CF1B8B26EC0}">
      <formula1>$B$52:$C$52</formula1>
    </dataValidation>
  </dataValidations>
  <pageMargins left="0.7" right="0.7" top="0.75" bottom="0.75" header="0.3" footer="0.3"/>
  <pageSetup scale="58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0139C-91E0-9D49-99CD-9288BFD1443E}">
  <sheetPr>
    <pageSetUpPr fitToPage="1"/>
  </sheetPr>
  <dimension ref="A1:K42"/>
  <sheetViews>
    <sheetView tabSelected="1" topLeftCell="A6" workbookViewId="0">
      <selection activeCell="B21" sqref="B21"/>
    </sheetView>
  </sheetViews>
  <sheetFormatPr baseColWidth="10" defaultColWidth="11" defaultRowHeight="16"/>
  <cols>
    <col min="1" max="1" width="35.6640625" bestFit="1" customWidth="1"/>
    <col min="2" max="2" width="12.1640625" bestFit="1" customWidth="1"/>
    <col min="3" max="3" width="14" bestFit="1" customWidth="1"/>
    <col min="4" max="8" width="12.1640625" bestFit="1" customWidth="1"/>
    <col min="10" max="10" width="13.1640625" bestFit="1" customWidth="1"/>
  </cols>
  <sheetData>
    <row r="1" spans="1:11" ht="22">
      <c r="A1" s="55"/>
      <c r="B1" s="54"/>
      <c r="C1" s="54"/>
      <c r="D1" s="54"/>
      <c r="E1" s="54"/>
      <c r="F1" s="54"/>
      <c r="G1" s="54"/>
      <c r="H1" s="54"/>
      <c r="I1" s="54"/>
      <c r="J1" s="54"/>
    </row>
    <row r="3" spans="1:11">
      <c r="A3" s="4" t="s">
        <v>1</v>
      </c>
      <c r="B3" s="11" t="s">
        <v>3</v>
      </c>
      <c r="C3" s="26"/>
      <c r="D3" s="17" t="s">
        <v>45</v>
      </c>
      <c r="E3" s="17"/>
      <c r="F3" s="53"/>
      <c r="G3" s="17"/>
    </row>
    <row r="5" spans="1:11">
      <c r="A5" s="4"/>
      <c r="B5" s="4" t="s">
        <v>18</v>
      </c>
      <c r="C5" s="4" t="s">
        <v>19</v>
      </c>
      <c r="D5" s="4" t="s">
        <v>20</v>
      </c>
      <c r="E5" s="4" t="s">
        <v>21</v>
      </c>
      <c r="F5" s="4" t="s">
        <v>72</v>
      </c>
      <c r="G5" s="4" t="s">
        <v>73</v>
      </c>
      <c r="H5" s="4" t="s">
        <v>74</v>
      </c>
      <c r="I5" s="4" t="s">
        <v>75</v>
      </c>
      <c r="J5" s="4"/>
      <c r="K5" s="4" t="s">
        <v>46</v>
      </c>
    </row>
    <row r="6" spans="1:11">
      <c r="A6" t="s">
        <v>22</v>
      </c>
      <c r="B6" s="17">
        <v>16</v>
      </c>
      <c r="C6" s="17">
        <v>16</v>
      </c>
      <c r="D6" s="17">
        <v>16</v>
      </c>
      <c r="E6" s="17">
        <v>16</v>
      </c>
      <c r="F6" s="17">
        <v>16</v>
      </c>
      <c r="G6" s="17">
        <v>16</v>
      </c>
      <c r="H6" s="17">
        <v>16</v>
      </c>
      <c r="I6" s="17">
        <v>16</v>
      </c>
    </row>
    <row r="8" spans="1:11">
      <c r="A8" s="4" t="s">
        <v>47</v>
      </c>
      <c r="B8" s="20">
        <v>0</v>
      </c>
      <c r="C8" s="21">
        <f t="shared" ref="C8:I8" si="0">B42</f>
        <v>-1970</v>
      </c>
      <c r="D8" s="21">
        <f t="shared" si="0"/>
        <v>-3940</v>
      </c>
      <c r="E8" s="21">
        <f t="shared" si="0"/>
        <v>-5551.6</v>
      </c>
      <c r="F8" s="21">
        <f t="shared" si="0"/>
        <v>-7163.2000000000007</v>
      </c>
      <c r="G8" s="21">
        <f t="shared" si="0"/>
        <v>-8420.648000000001</v>
      </c>
      <c r="H8" s="21">
        <f t="shared" si="0"/>
        <v>-9678.0960000000014</v>
      </c>
      <c r="I8" s="21">
        <f t="shared" si="0"/>
        <v>-11085.767440000001</v>
      </c>
    </row>
    <row r="10" spans="1:11">
      <c r="A10" s="7" t="s">
        <v>48</v>
      </c>
      <c r="D10" s="12"/>
      <c r="E10" s="12"/>
      <c r="F10" s="12"/>
      <c r="G10" s="12"/>
      <c r="H10" s="12"/>
      <c r="I10" s="12"/>
      <c r="J10" s="3"/>
      <c r="K10" s="3"/>
    </row>
    <row r="11" spans="1:11">
      <c r="A11" s="6" t="s">
        <v>49</v>
      </c>
      <c r="B11" s="22">
        <f>INDEX(Inputs!B$47:B$49,MATCH(Inputs!$B$6,Inputs!$A$47:$A$49,0))</f>
        <v>4720</v>
      </c>
      <c r="C11" s="22">
        <f>INDEX(Inputs!C$47:C$49,MATCH(Inputs!$B$6,Inputs!$A$47:$A$49,0))</f>
        <v>4720</v>
      </c>
      <c r="D11" s="22">
        <f>INDEX(Inputs!D$47:D$49,MATCH(Inputs!$B$6,Inputs!$A$47:$A$49,0))</f>
        <v>4861.6000000000004</v>
      </c>
      <c r="E11" s="22">
        <f>INDEX(Inputs!E$47:E$49,MATCH(Inputs!$B$6,Inputs!$A$47:$A$49,0))</f>
        <v>4861.6000000000004</v>
      </c>
      <c r="F11" s="22">
        <f>INDEX(Inputs!F$47:F$49,MATCH(Inputs!$B$6,Inputs!$A$47:$A$49,0))</f>
        <v>5007.4480000000003</v>
      </c>
      <c r="G11" s="22">
        <f>INDEX(Inputs!G$47:G$49,MATCH(Inputs!$B$6,Inputs!$A$47:$A$49,0))</f>
        <v>5007.4480000000003</v>
      </c>
      <c r="H11" s="22">
        <f>INDEX(Inputs!H$47:H$49,MATCH(Inputs!$B$6,Inputs!$A$47:$A$49,0))</f>
        <v>5157.6714400000001</v>
      </c>
      <c r="I11" s="22">
        <f>INDEX(Inputs!I$47:I$49,MATCH(Inputs!$B$6,Inputs!$A$47:$A$49,0))</f>
        <v>5157.6714400000001</v>
      </c>
      <c r="J11" s="3"/>
      <c r="K11" s="22">
        <f t="shared" ref="K11:K21" si="1">SUM(B11:I11)</f>
        <v>39493.438880000002</v>
      </c>
    </row>
    <row r="12" spans="1:11">
      <c r="A12" s="6" t="s">
        <v>50</v>
      </c>
      <c r="B12" s="10"/>
      <c r="C12" s="25">
        <f t="shared" ref="C12:I12" si="2">B12*1.015</f>
        <v>0</v>
      </c>
      <c r="D12" s="25">
        <f t="shared" si="2"/>
        <v>0</v>
      </c>
      <c r="E12" s="25">
        <f t="shared" si="2"/>
        <v>0</v>
      </c>
      <c r="F12" s="25">
        <f t="shared" si="2"/>
        <v>0</v>
      </c>
      <c r="G12" s="25">
        <f t="shared" si="2"/>
        <v>0</v>
      </c>
      <c r="H12" s="25">
        <f t="shared" si="2"/>
        <v>0</v>
      </c>
      <c r="I12" s="25">
        <f t="shared" si="2"/>
        <v>0</v>
      </c>
      <c r="J12" s="2"/>
      <c r="K12" s="25">
        <f t="shared" si="1"/>
        <v>0</v>
      </c>
    </row>
    <row r="13" spans="1:11">
      <c r="A13" s="6" t="s">
        <v>51</v>
      </c>
      <c r="B13" s="10"/>
      <c r="C13" s="10"/>
      <c r="D13" s="40"/>
      <c r="E13" s="40"/>
      <c r="F13" s="40"/>
      <c r="G13" s="40"/>
      <c r="H13" s="40"/>
      <c r="I13" s="40"/>
      <c r="J13" s="2"/>
      <c r="K13" s="25">
        <f t="shared" si="1"/>
        <v>0</v>
      </c>
    </row>
    <row r="14" spans="1:11">
      <c r="A14" s="6" t="s">
        <v>52</v>
      </c>
      <c r="B14" s="10"/>
      <c r="C14" s="10"/>
      <c r="D14" s="40"/>
      <c r="E14" s="40"/>
      <c r="F14" s="40"/>
      <c r="G14" s="40"/>
      <c r="H14" s="40"/>
      <c r="I14" s="40"/>
      <c r="J14" s="2"/>
      <c r="K14" s="25">
        <f t="shared" si="1"/>
        <v>0</v>
      </c>
    </row>
    <row r="15" spans="1:11">
      <c r="A15" s="6" t="s">
        <v>53</v>
      </c>
      <c r="B15" s="10"/>
      <c r="C15" s="10"/>
      <c r="D15" s="40"/>
      <c r="E15" s="40"/>
      <c r="F15" s="40"/>
      <c r="G15" s="40"/>
      <c r="H15" s="40"/>
      <c r="I15" s="40"/>
      <c r="J15" s="2"/>
      <c r="K15" s="25">
        <f t="shared" si="1"/>
        <v>0</v>
      </c>
    </row>
    <row r="16" spans="1:11">
      <c r="A16" s="6" t="s">
        <v>54</v>
      </c>
      <c r="B16" s="10"/>
      <c r="C16" s="25">
        <f t="shared" ref="C16:I20" si="3">B16*1.015</f>
        <v>0</v>
      </c>
      <c r="D16" s="25">
        <f t="shared" si="3"/>
        <v>0</v>
      </c>
      <c r="E16" s="25">
        <f t="shared" si="3"/>
        <v>0</v>
      </c>
      <c r="F16" s="25">
        <f t="shared" si="3"/>
        <v>0</v>
      </c>
      <c r="G16" s="25">
        <f t="shared" si="3"/>
        <v>0</v>
      </c>
      <c r="H16" s="25">
        <f t="shared" si="3"/>
        <v>0</v>
      </c>
      <c r="I16" s="25">
        <f t="shared" si="3"/>
        <v>0</v>
      </c>
      <c r="J16" s="2"/>
      <c r="K16" s="25">
        <f t="shared" si="1"/>
        <v>0</v>
      </c>
    </row>
    <row r="17" spans="1:11">
      <c r="A17" s="6" t="s">
        <v>55</v>
      </c>
      <c r="B17" s="10"/>
      <c r="C17" s="25">
        <f t="shared" si="3"/>
        <v>0</v>
      </c>
      <c r="D17" s="25">
        <f t="shared" si="3"/>
        <v>0</v>
      </c>
      <c r="E17" s="25">
        <f t="shared" si="3"/>
        <v>0</v>
      </c>
      <c r="F17" s="25">
        <f t="shared" si="3"/>
        <v>0</v>
      </c>
      <c r="G17" s="25">
        <f t="shared" si="3"/>
        <v>0</v>
      </c>
      <c r="H17" s="25">
        <f t="shared" si="3"/>
        <v>0</v>
      </c>
      <c r="I17" s="25">
        <f t="shared" si="3"/>
        <v>0</v>
      </c>
      <c r="J17" s="2"/>
      <c r="K17" s="25">
        <f t="shared" si="1"/>
        <v>0</v>
      </c>
    </row>
    <row r="18" spans="1:11">
      <c r="A18" s="6" t="s">
        <v>56</v>
      </c>
      <c r="B18" s="10"/>
      <c r="C18" s="25">
        <f t="shared" si="3"/>
        <v>0</v>
      </c>
      <c r="D18" s="25">
        <f t="shared" si="3"/>
        <v>0</v>
      </c>
      <c r="E18" s="25">
        <f t="shared" si="3"/>
        <v>0</v>
      </c>
      <c r="F18" s="25">
        <f t="shared" si="3"/>
        <v>0</v>
      </c>
      <c r="G18" s="25">
        <f t="shared" si="3"/>
        <v>0</v>
      </c>
      <c r="H18" s="25">
        <f t="shared" si="3"/>
        <v>0</v>
      </c>
      <c r="I18" s="25">
        <f t="shared" si="3"/>
        <v>0</v>
      </c>
      <c r="J18" s="2"/>
      <c r="K18" s="25">
        <f t="shared" si="1"/>
        <v>0</v>
      </c>
    </row>
    <row r="19" spans="1:11">
      <c r="A19" s="6" t="s">
        <v>57</v>
      </c>
      <c r="B19" s="10"/>
      <c r="C19" s="25">
        <f t="shared" si="3"/>
        <v>0</v>
      </c>
      <c r="D19" s="25">
        <f t="shared" si="3"/>
        <v>0</v>
      </c>
      <c r="E19" s="25">
        <f t="shared" si="3"/>
        <v>0</v>
      </c>
      <c r="F19" s="25">
        <f t="shared" si="3"/>
        <v>0</v>
      </c>
      <c r="G19" s="25">
        <f t="shared" si="3"/>
        <v>0</v>
      </c>
      <c r="H19" s="25">
        <f t="shared" si="3"/>
        <v>0</v>
      </c>
      <c r="I19" s="25">
        <f t="shared" si="3"/>
        <v>0</v>
      </c>
      <c r="J19" s="2"/>
      <c r="K19" s="25">
        <f t="shared" si="1"/>
        <v>0</v>
      </c>
    </row>
    <row r="20" spans="1:11">
      <c r="A20" s="6" t="s">
        <v>58</v>
      </c>
      <c r="B20" s="13"/>
      <c r="C20" s="41">
        <f t="shared" si="3"/>
        <v>0</v>
      </c>
      <c r="D20" s="41">
        <f t="shared" si="3"/>
        <v>0</v>
      </c>
      <c r="E20" s="41">
        <f t="shared" si="3"/>
        <v>0</v>
      </c>
      <c r="F20" s="41">
        <f t="shared" si="3"/>
        <v>0</v>
      </c>
      <c r="G20" s="41">
        <f t="shared" si="3"/>
        <v>0</v>
      </c>
      <c r="H20" s="41">
        <f t="shared" si="3"/>
        <v>0</v>
      </c>
      <c r="I20" s="41">
        <f t="shared" si="3"/>
        <v>0</v>
      </c>
      <c r="J20" s="42"/>
      <c r="K20" s="52">
        <f t="shared" si="1"/>
        <v>0</v>
      </c>
    </row>
    <row r="21" spans="1:11">
      <c r="A21" s="7" t="s">
        <v>59</v>
      </c>
      <c r="B21" s="22">
        <f t="shared" ref="B21" si="4">SUM(B11:B20)</f>
        <v>4720</v>
      </c>
      <c r="C21" s="22">
        <f t="shared" ref="C21:I21" si="5">SUM(C11:C20)</f>
        <v>4720</v>
      </c>
      <c r="D21" s="22">
        <f t="shared" si="5"/>
        <v>4861.6000000000004</v>
      </c>
      <c r="E21" s="22">
        <f t="shared" si="5"/>
        <v>4861.6000000000004</v>
      </c>
      <c r="F21" s="22">
        <f t="shared" si="5"/>
        <v>5007.4480000000003</v>
      </c>
      <c r="G21" s="22">
        <f t="shared" si="5"/>
        <v>5007.4480000000003</v>
      </c>
      <c r="H21" s="22">
        <f t="shared" si="5"/>
        <v>5157.6714400000001</v>
      </c>
      <c r="I21" s="22">
        <f t="shared" si="5"/>
        <v>5157.6714400000001</v>
      </c>
      <c r="J21" s="3"/>
      <c r="K21" s="22">
        <f t="shared" si="1"/>
        <v>39493.438880000002</v>
      </c>
    </row>
    <row r="22" spans="1:11">
      <c r="A22" s="6"/>
      <c r="B22" s="5"/>
      <c r="C22" s="5"/>
      <c r="D22" s="3"/>
      <c r="E22" s="3"/>
      <c r="F22" s="3"/>
      <c r="G22" s="3"/>
      <c r="H22" s="3"/>
      <c r="I22" s="3"/>
      <c r="J22" s="3"/>
      <c r="K22" s="3"/>
    </row>
    <row r="23" spans="1:11">
      <c r="B23" s="46"/>
      <c r="C23" s="46"/>
    </row>
    <row r="24" spans="1:11">
      <c r="A24" s="4" t="s">
        <v>60</v>
      </c>
      <c r="B24" s="47"/>
      <c r="C24" s="47"/>
    </row>
    <row r="25" spans="1:11">
      <c r="A25" s="6" t="s">
        <v>61</v>
      </c>
      <c r="B25" s="25">
        <f>Inputs!$B$12/2</f>
        <v>0</v>
      </c>
      <c r="C25" s="25">
        <f>Inputs!$B$12/2</f>
        <v>0</v>
      </c>
      <c r="D25" s="25">
        <f>Inputs!$B$12/2</f>
        <v>0</v>
      </c>
      <c r="E25" s="25">
        <f>Inputs!$B$12/2</f>
        <v>0</v>
      </c>
      <c r="F25" s="25">
        <f>Inputs!$B$12/2</f>
        <v>0</v>
      </c>
      <c r="G25" s="25">
        <f>Inputs!$B$12/2</f>
        <v>0</v>
      </c>
      <c r="H25" s="25">
        <f>Inputs!$B$12/2</f>
        <v>0</v>
      </c>
      <c r="I25" s="25">
        <f>Inputs!$B$12/2</f>
        <v>0</v>
      </c>
      <c r="J25" s="2"/>
      <c r="K25" s="25">
        <f t="shared" ref="K25:K31" si="6">SUM(B25:I25)</f>
        <v>0</v>
      </c>
    </row>
    <row r="26" spans="1:11">
      <c r="A26" s="6" t="s">
        <v>62</v>
      </c>
      <c r="B26" s="40"/>
      <c r="C26" s="40"/>
      <c r="D26" s="40"/>
      <c r="E26" s="40"/>
      <c r="F26" s="40"/>
      <c r="G26" s="40"/>
      <c r="H26" s="40"/>
      <c r="I26" s="40"/>
      <c r="J26" s="2"/>
      <c r="K26" s="25">
        <f t="shared" si="6"/>
        <v>0</v>
      </c>
    </row>
    <row r="27" spans="1:11">
      <c r="A27" s="6" t="s">
        <v>63</v>
      </c>
      <c r="B27" s="40"/>
      <c r="C27" s="40"/>
      <c r="D27" s="40"/>
      <c r="E27" s="40"/>
      <c r="F27" s="40"/>
      <c r="G27" s="40"/>
      <c r="H27" s="40"/>
      <c r="I27" s="40"/>
      <c r="J27" s="2"/>
      <c r="K27" s="25">
        <f t="shared" si="6"/>
        <v>0</v>
      </c>
    </row>
    <row r="28" spans="1:11">
      <c r="A28" s="6" t="s">
        <v>64</v>
      </c>
      <c r="B28" s="25" cm="1">
        <f t="array" ref="B28">IF(Inputs!$B$8=Inputs!$B$52,_xlfn.IFS(Inputs!$B$7=Inputs!$A$53,Inputs!$B$53,Inputs!$B$7=Inputs!$A$54,Inputs!$B$54,Inputs!$B$7=Inputs!$A$55,Inputs!$B$55,Inputs!$B$7=Inputs!$A$56,Inputs!$B$56),0)</f>
        <v>2750</v>
      </c>
      <c r="C28" s="25" cm="1">
        <f t="array" ref="C28">IF(Inputs!$B$8=Inputs!$B$52,_xlfn.IFS(Inputs!$B$7=Inputs!$A$53,Inputs!$B$53,Inputs!$B$7=Inputs!$A$54,Inputs!$B$54,Inputs!$B$7=Inputs!$A$55,Inputs!$B$55,Inputs!$B$7=Inputs!$A$56,Inputs!$B$56),0)</f>
        <v>2750</v>
      </c>
      <c r="D28" s="25" cm="1">
        <f t="array" ref="D28">IF(Inputs!$B$8=Inputs!$B$52,_xlfn.IFS(Inputs!$B$7=Inputs!$A$53,Inputs!$B$54,Inputs!$B$7=Inputs!$A$54,Inputs!$B$55,Inputs!$B$7=Inputs!$A$55,Inputs!$B$56,Inputs!$B$7=Inputs!$A$56,Inputs!$B$56),0)</f>
        <v>3250</v>
      </c>
      <c r="E28" s="25" cm="1">
        <f t="array" ref="E28">IF(Inputs!$B$8=Inputs!$B$52,_xlfn.IFS(Inputs!$B$7=Inputs!$A$53,Inputs!$B$54,Inputs!$B$7=Inputs!$A$54,Inputs!$B$55,Inputs!$B$7=Inputs!$A$55,Inputs!$B$56,Inputs!$B$7=Inputs!$A$56,Inputs!$B$56),0)</f>
        <v>3250</v>
      </c>
      <c r="F28" s="25" cm="1">
        <f t="array" ref="F28">IF(Inputs!$B$8=Inputs!$B$52,_xlfn.IFS(Inputs!$B$7=Inputs!$A$53,Inputs!$B$55,Inputs!$B$7=Inputs!$A$54,Inputs!$B$56,Inputs!$B$7=Inputs!$A$55,Inputs!$B$56,Inputs!$B$7=Inputs!$A$56,Inputs!$B$56),0)</f>
        <v>3750</v>
      </c>
      <c r="G28" s="25" cm="1">
        <f t="array" ref="G28">IF(Inputs!$B$8=Inputs!$B$52,_xlfn.IFS(Inputs!$B$7=Inputs!$A$53,Inputs!$B$55,Inputs!$B$7=Inputs!$A$54,Inputs!$B$56,Inputs!$B$7=Inputs!$A$55,Inputs!$B$56,Inputs!$B$7=Inputs!$A$56,Inputs!$B$56),0)</f>
        <v>3750</v>
      </c>
      <c r="H28" s="25" cm="1">
        <f t="array" ref="H28">IF(Inputs!$B$8=Inputs!$B$52,_xlfn.IFS(Inputs!$B$7=Inputs!$A$53,Inputs!$B$56,Inputs!$B$7=Inputs!$A$54,Inputs!$B$56,Inputs!$B$7=Inputs!$A$55,Inputs!$B$56,Inputs!$B$7=Inputs!$A$56,Inputs!$B$56),0)</f>
        <v>3750</v>
      </c>
      <c r="I28" s="25" cm="1">
        <f t="array" ref="I28">IF(Inputs!$B$8=Inputs!$B$52,_xlfn.IFS(Inputs!$B$7=Inputs!$A$53,Inputs!$B$56,Inputs!$B$7=Inputs!$A$54,Inputs!$B$56,Inputs!$B$7=Inputs!$A$55,Inputs!$B$56,Inputs!$B$7=Inputs!$A$56,Inputs!$B$56),0)</f>
        <v>3750</v>
      </c>
      <c r="J28" s="2"/>
      <c r="K28" s="25">
        <f t="shared" si="6"/>
        <v>27000</v>
      </c>
    </row>
    <row r="29" spans="1:11">
      <c r="A29" s="6" t="s">
        <v>65</v>
      </c>
      <c r="B29" s="43"/>
      <c r="C29" s="43"/>
      <c r="D29" s="40"/>
      <c r="E29" s="40"/>
      <c r="F29" s="40"/>
      <c r="G29" s="40"/>
      <c r="H29" s="40"/>
      <c r="I29" s="40"/>
      <c r="J29" s="2"/>
      <c r="K29" s="25">
        <f t="shared" si="6"/>
        <v>0</v>
      </c>
    </row>
    <row r="30" spans="1:11">
      <c r="A30" s="6" t="s">
        <v>66</v>
      </c>
      <c r="B30" s="43"/>
      <c r="C30" s="43"/>
      <c r="D30" s="40"/>
      <c r="E30" s="40"/>
      <c r="F30" s="40"/>
      <c r="G30" s="40"/>
      <c r="H30" s="40"/>
      <c r="I30" s="40"/>
      <c r="J30" s="2"/>
      <c r="K30" s="25">
        <f t="shared" si="6"/>
        <v>0</v>
      </c>
    </row>
    <row r="31" spans="1:11">
      <c r="A31" s="6" t="s">
        <v>15</v>
      </c>
      <c r="B31" s="41">
        <f>INDEX(Inputs!$B$19:$P$19,MATCH(B5,Inputs!$B$14:$P$14,0))</f>
        <v>0</v>
      </c>
      <c r="C31" s="41">
        <f>INDEX(Inputs!$B$19:$P$19,MATCH(C5,Inputs!$B$14:$P$14,0))</f>
        <v>0</v>
      </c>
      <c r="D31" s="41">
        <f>INDEX(Inputs!$B$19:$P$19,MATCH(D5,Inputs!$B$14:$P$14,0))</f>
        <v>0</v>
      </c>
      <c r="E31" s="41">
        <f>INDEX(Inputs!$B$19:$P$19,MATCH(E5,Inputs!$B$14:$P$14,0))</f>
        <v>0</v>
      </c>
      <c r="F31" s="41">
        <f>INDEX(Inputs!$B$19:$P$19,MATCH(F5,Inputs!$B$14:$P$14,0))</f>
        <v>0</v>
      </c>
      <c r="G31" s="41">
        <f>INDEX(Inputs!$B$19:$P$19,MATCH(G5,Inputs!$B$14:$P$14,0))</f>
        <v>0</v>
      </c>
      <c r="H31" s="41">
        <f>INDEX(Inputs!$B$19:$P$19,MATCH(H5,Inputs!$B$14:$P$14,0))</f>
        <v>0</v>
      </c>
      <c r="I31" s="41">
        <f>INDEX(Inputs!$B$19:$P$19,MATCH(I5,Inputs!$B$14:$P$14,0))</f>
        <v>0</v>
      </c>
      <c r="J31" s="42"/>
      <c r="K31" s="41">
        <f t="shared" si="6"/>
        <v>0</v>
      </c>
    </row>
    <row r="32" spans="1:11">
      <c r="A32" s="6"/>
      <c r="B32" s="2"/>
      <c r="C32" s="2"/>
      <c r="D32" s="2"/>
      <c r="E32" s="2"/>
      <c r="F32" s="2"/>
      <c r="G32" s="2"/>
      <c r="H32" s="2"/>
      <c r="I32" s="2"/>
      <c r="J32" s="2"/>
      <c r="K32" s="44"/>
    </row>
    <row r="33" spans="1:11">
      <c r="A33" s="7" t="s">
        <v>67</v>
      </c>
      <c r="B33" s="25">
        <f>SUM(B23:B31)</f>
        <v>2750</v>
      </c>
      <c r="C33" s="25">
        <f>SUM(C23:C31)</f>
        <v>2750</v>
      </c>
      <c r="D33" s="25">
        <f t="shared" ref="D33:I33" si="7">SUM(D24:D31)</f>
        <v>3250</v>
      </c>
      <c r="E33" s="25">
        <f t="shared" si="7"/>
        <v>3250</v>
      </c>
      <c r="F33" s="25">
        <f t="shared" si="7"/>
        <v>3750</v>
      </c>
      <c r="G33" s="25">
        <f t="shared" si="7"/>
        <v>3750</v>
      </c>
      <c r="H33" s="25">
        <f t="shared" si="7"/>
        <v>3750</v>
      </c>
      <c r="I33" s="25">
        <f t="shared" si="7"/>
        <v>3750</v>
      </c>
      <c r="J33" s="2"/>
      <c r="K33" s="25">
        <f>SUM(B33:I33)</f>
        <v>27000</v>
      </c>
    </row>
    <row r="34" spans="1:11">
      <c r="A34" s="6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>
      <c r="A35" s="8" t="s">
        <v>68</v>
      </c>
      <c r="B35" s="25">
        <f>B33-B21</f>
        <v>-1970</v>
      </c>
      <c r="C35" s="25">
        <f>C33-C21</f>
        <v>-1970</v>
      </c>
      <c r="D35" s="25">
        <f t="shared" ref="D35:I35" si="8">D33-D21</f>
        <v>-1611.6000000000004</v>
      </c>
      <c r="E35" s="25">
        <f t="shared" si="8"/>
        <v>-1611.6000000000004</v>
      </c>
      <c r="F35" s="25">
        <f t="shared" si="8"/>
        <v>-1257.4480000000003</v>
      </c>
      <c r="G35" s="25">
        <f t="shared" si="8"/>
        <v>-1257.4480000000003</v>
      </c>
      <c r="H35" s="25">
        <f t="shared" si="8"/>
        <v>-1407.6714400000001</v>
      </c>
      <c r="I35" s="25">
        <f t="shared" si="8"/>
        <v>-1407.6714400000001</v>
      </c>
      <c r="J35" s="2"/>
      <c r="K35" s="25">
        <f>SUM(B35:I35)</f>
        <v>-12493.438880000002</v>
      </c>
    </row>
    <row r="36" spans="1:11">
      <c r="A36" s="6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>
      <c r="A37" s="8" t="s">
        <v>69</v>
      </c>
      <c r="B37" s="25">
        <f>B33-B21+B8</f>
        <v>-1970</v>
      </c>
      <c r="C37" s="25">
        <f>C33-C21+C8</f>
        <v>-3940</v>
      </c>
      <c r="D37" s="25">
        <f t="shared" ref="D37:I37" si="9">D33-D21+D8</f>
        <v>-5551.6</v>
      </c>
      <c r="E37" s="25">
        <f t="shared" si="9"/>
        <v>-7163.2000000000007</v>
      </c>
      <c r="F37" s="25">
        <f t="shared" si="9"/>
        <v>-8420.648000000001</v>
      </c>
      <c r="G37" s="25">
        <f t="shared" si="9"/>
        <v>-9678.0960000000014</v>
      </c>
      <c r="H37" s="25">
        <f t="shared" si="9"/>
        <v>-11085.767440000001</v>
      </c>
      <c r="I37" s="25">
        <f t="shared" si="9"/>
        <v>-12493.438880000002</v>
      </c>
      <c r="J37" s="2"/>
      <c r="K37" s="44"/>
    </row>
    <row r="38" spans="1:11">
      <c r="A38" s="6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>
      <c r="A39" s="6" t="s">
        <v>79</v>
      </c>
      <c r="B39" s="25">
        <f>Inputs!C19</f>
        <v>0</v>
      </c>
      <c r="C39" s="25">
        <f>Inputs!E19</f>
        <v>0</v>
      </c>
      <c r="D39" s="25">
        <f>Inputs!G19</f>
        <v>0</v>
      </c>
      <c r="E39" s="25">
        <f>Inputs!I19</f>
        <v>0</v>
      </c>
      <c r="F39" s="25">
        <f>Inputs!K19</f>
        <v>0</v>
      </c>
      <c r="G39" s="25">
        <f>Inputs!M19</f>
        <v>0</v>
      </c>
      <c r="H39" s="25">
        <f>Inputs!O19</f>
        <v>0</v>
      </c>
      <c r="I39" s="25"/>
      <c r="J39" s="2"/>
      <c r="K39" s="25">
        <f>SUM(B39:I39)</f>
        <v>0</v>
      </c>
    </row>
    <row r="40" spans="1:11">
      <c r="A40" s="6" t="s">
        <v>70</v>
      </c>
      <c r="B40" s="45"/>
      <c r="C40" s="45"/>
      <c r="D40" s="45"/>
      <c r="E40" s="45"/>
      <c r="F40" s="45"/>
      <c r="G40" s="45"/>
      <c r="H40" s="45"/>
      <c r="I40" s="45"/>
      <c r="J40" s="42"/>
      <c r="K40" s="41">
        <f>SUM(B40:I40)</f>
        <v>0</v>
      </c>
    </row>
    <row r="41" spans="1:11">
      <c r="A41" s="3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>
      <c r="A42" s="9" t="s">
        <v>71</v>
      </c>
      <c r="B42" s="25">
        <f t="shared" ref="B42" si="10">+B37+B39+B40</f>
        <v>-1970</v>
      </c>
      <c r="C42" s="25">
        <f t="shared" ref="C42:I42" si="11">+C37+C39+C40</f>
        <v>-3940</v>
      </c>
      <c r="D42" s="25">
        <f t="shared" si="11"/>
        <v>-5551.6</v>
      </c>
      <c r="E42" s="25">
        <f t="shared" si="11"/>
        <v>-7163.2000000000007</v>
      </c>
      <c r="F42" s="25">
        <f t="shared" si="11"/>
        <v>-8420.648000000001</v>
      </c>
      <c r="G42" s="25">
        <f t="shared" si="11"/>
        <v>-9678.0960000000014</v>
      </c>
      <c r="H42" s="25">
        <f t="shared" si="11"/>
        <v>-11085.767440000001</v>
      </c>
      <c r="I42" s="25">
        <f t="shared" si="11"/>
        <v>-12493.438880000002</v>
      </c>
      <c r="J42" s="2"/>
      <c r="K42" s="44"/>
    </row>
  </sheetData>
  <pageMargins left="0.7" right="0.7" top="0.75" bottom="0.75" header="0.3" footer="0.3"/>
  <pageSetup scale="78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Inputs</vt:lpstr>
      <vt:lpstr>Budget</vt:lpstr>
      <vt:lpstr>Budget!Print_Area</vt:lpstr>
      <vt:lpstr>Inputs!Print_Area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Bittner, Pamela</dc:creator>
  <cp:keywords/>
  <dc:description/>
  <cp:lastModifiedBy>Hamburg, Keith</cp:lastModifiedBy>
  <cp:revision/>
  <dcterms:created xsi:type="dcterms:W3CDTF">2024-01-20T00:30:06Z</dcterms:created>
  <dcterms:modified xsi:type="dcterms:W3CDTF">2026-03-23T13:02:04Z</dcterms:modified>
  <cp:category/>
  <cp:contentStatus/>
</cp:coreProperties>
</file>