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ontanaedu.sharepoint.com/sites/BudgetOfficeTeam/Shared Documents/Budget Office Web Site/Files/"/>
    </mc:Choice>
  </mc:AlternateContent>
  <xr:revisionPtr revIDLastSave="19" documentId="8_{4764B3D8-4335-4760-B51B-040842C12F33}" xr6:coauthVersionLast="47" xr6:coauthVersionMax="47" xr10:uidLastSave="{24956B6B-F068-4772-B14B-09372664FC69}"/>
  <bookViews>
    <workbookView xWindow="-120" yWindow="-120" windowWidth="29040" windowHeight="15720" activeTab="1" xr2:uid="{A67091E1-D39F-4EE8-80E3-B76B70D543AA}"/>
  </bookViews>
  <sheets>
    <sheet name="Simple" sheetId="2" r:id="rId1"/>
    <sheet name="Detaile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E36" i="1"/>
  <c r="E29" i="1"/>
  <c r="C11" i="2" l="1"/>
  <c r="D11" i="2" s="1"/>
  <c r="D13" i="2" s="1"/>
  <c r="G38" i="1"/>
  <c r="G37" i="1"/>
  <c r="G36" i="1"/>
  <c r="G30" i="1"/>
  <c r="G29" i="1"/>
  <c r="E26" i="1"/>
  <c r="E32" i="1" s="1"/>
  <c r="G31" i="1" l="1"/>
  <c r="E28" i="1"/>
  <c r="G28" i="1" s="1"/>
  <c r="E34" i="1"/>
  <c r="G34" i="1" s="1"/>
  <c r="E35" i="1"/>
  <c r="G35" i="1" s="1"/>
  <c r="G39" i="1" l="1"/>
  <c r="G41" i="1" s="1"/>
</calcChain>
</file>

<file path=xl/sharedStrings.xml><?xml version="1.0" encoding="utf-8"?>
<sst xmlns="http://schemas.openxmlformats.org/spreadsheetml/2006/main" count="88" uniqueCount="66">
  <si>
    <t>Salary Budget</t>
  </si>
  <si>
    <t>Contract Faculty</t>
  </si>
  <si>
    <t>Contract Professional</t>
  </si>
  <si>
    <t>Classified Salaried</t>
  </si>
  <si>
    <t>Graduate Teaching Assistants (enrolled students)</t>
  </si>
  <si>
    <t>Graduate Research Assistants (enrolled students)</t>
  </si>
  <si>
    <t>Contract Administrators</t>
  </si>
  <si>
    <t>Summer Faculty</t>
  </si>
  <si>
    <t>Classified Overtime</t>
  </si>
  <si>
    <t>Faculty Extra Compensation</t>
  </si>
  <si>
    <t>Contract Administrators-Extra Compensation</t>
  </si>
  <si>
    <t>Contract Professional-Extra Compensation</t>
  </si>
  <si>
    <t>Classified-Extra Comp NonTeach</t>
  </si>
  <si>
    <t>Lump Sum Merit Pay</t>
  </si>
  <si>
    <t>Hourly Overtime</t>
  </si>
  <si>
    <t>Non-classified Hourly (includes non-enrolled "students")</t>
  </si>
  <si>
    <t>Students (enrolled in classes)</t>
  </si>
  <si>
    <t>Incentives</t>
  </si>
  <si>
    <t>Other Compensation</t>
  </si>
  <si>
    <t>Rate</t>
  </si>
  <si>
    <t>X</t>
  </si>
  <si>
    <t>614xx</t>
  </si>
  <si>
    <t>Healthcare Benefits</t>
  </si>
  <si>
    <t>Faculty</t>
  </si>
  <si>
    <t>Professional/Administrator</t>
  </si>
  <si>
    <t>Classified</t>
  </si>
  <si>
    <t>Non-Student General Labor (Temps)</t>
  </si>
  <si>
    <t>Student Labor</t>
  </si>
  <si>
    <t>Yes</t>
  </si>
  <si>
    <t>Total Estimated Benefits</t>
  </si>
  <si>
    <t>No</t>
  </si>
  <si>
    <t>Drop-Down Selections</t>
  </si>
  <si>
    <t>Type of Employee</t>
  </si>
  <si>
    <t>Annual Health Care Cost</t>
  </si>
  <si>
    <t>GTA/GRA</t>
  </si>
  <si>
    <t>Estimated Annual Salary</t>
  </si>
  <si>
    <t>Other Fringe Benefits % / $</t>
  </si>
  <si>
    <t>Other Fringe Benefits</t>
  </si>
  <si>
    <t>Healthcare Eligible?</t>
  </si>
  <si>
    <t>Instructions:  Fill out light blue cells</t>
  </si>
  <si>
    <t>TIAA/CREF Retirement</t>
  </si>
  <si>
    <t>Low workers compensation rate</t>
  </si>
  <si>
    <t>High workers compensation rate</t>
  </si>
  <si>
    <t>6122x</t>
  </si>
  <si>
    <t>Acct</t>
  </si>
  <si>
    <t>Acct Description</t>
  </si>
  <si>
    <t>Public Employees Retirement (PERS) - Classified employees</t>
  </si>
  <si>
    <t>Medicare (MQFE)*</t>
  </si>
  <si>
    <t>Social Security (FICA)*</t>
  </si>
  <si>
    <t>Unemployment Compensation*</t>
  </si>
  <si>
    <t>Total Position Salaries</t>
  </si>
  <si>
    <t>Estimated Benefits Computation Template</t>
  </si>
  <si>
    <t>*All salary budgets except Students and Graduates</t>
  </si>
  <si>
    <t>Workers' Compensation Insurance</t>
  </si>
  <si>
    <t>=</t>
  </si>
  <si>
    <t>NOTE: This is intended to be an estimated cost of benefits. Actual costs vary depending on many individual factors.</t>
  </si>
  <si>
    <t>Instructions:</t>
  </si>
  <si>
    <t>** Employees paid from grants</t>
  </si>
  <si>
    <t>Group Insurance (headcount of employees 0.5 FTE or greater)</t>
  </si>
  <si>
    <t>Grants Term Pool**</t>
  </si>
  <si>
    <t>Special G&amp;C Leave Pool Charge***</t>
  </si>
  <si>
    <t>61499A</t>
  </si>
  <si>
    <t>***Employees paid from grants who accrue leave</t>
  </si>
  <si>
    <t>Benefits % &gt;&gt;</t>
  </si>
  <si>
    <t>Only enter data in light blue cells (other lines will autopopulate based off entered data). In the top section of the template, enter the total salary budget by account code. This will generate many of the calculated fields in the lower section of the template. For Acct 61403 - Group Insurance, enter the headcount (not FTE) of employees with 0.5 FTE or greater. This should be a whole number, unless only calculating a specific split of the salary budget. For example, if the unit is only estimating the benefits for the 20% split of the total salary budget, the amount entered for 61403 would be 0.2. Unless indicated, template is assuming low workers compensation rate. If needing to estimate at the high workers compensation rate, enter salary budget amount in "high workers compensation rate" line and it will automatically reduce this amount from the "low workers compensation rate" line. Enter the total salary budget being paid from grants in the "Grants Term Pool" line. Complete the "Special G&amp;C Leave Pool Charge" with total salary budget being paid from grants for the employees indicated in the *** footnote.</t>
  </si>
  <si>
    <t>If estimating for grant budget, please utilize the Detailed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</si>
</sst>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6"/>
      <name val="Calibri"/>
      <family val="2"/>
      <scheme val="minor"/>
    </font>
    <font>
      <b/>
      <sz val="11"/>
      <name val="Calibri"/>
      <family val="2"/>
      <scheme val="minor"/>
    </font>
    <font>
      <b/>
      <i/>
      <sz val="11"/>
      <name val="Calibri"/>
      <family val="2"/>
      <scheme val="minor"/>
    </font>
    <font>
      <b/>
      <sz val="9"/>
      <name val="Calibri"/>
      <family val="2"/>
      <scheme val="minor"/>
    </font>
    <font>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8" tint="0.79998168889431442"/>
        <bgColor indexed="64"/>
      </patternFill>
    </fill>
  </fills>
  <borders count="12">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0" fillId="0" borderId="0" xfId="0" applyAlignment="1">
      <alignment horizontal="center"/>
    </xf>
    <xf numFmtId="10" fontId="0" fillId="3" borderId="0" xfId="0" applyNumberFormat="1" applyFill="1" applyAlignment="1">
      <alignment horizontal="center"/>
    </xf>
    <xf numFmtId="164" fontId="0" fillId="3" borderId="0" xfId="0" applyNumberFormat="1" applyFill="1" applyAlignment="1">
      <alignment horizontal="center"/>
    </xf>
    <xf numFmtId="0" fontId="3" fillId="4" borderId="0" xfId="0" applyFont="1" applyFill="1"/>
    <xf numFmtId="0" fontId="0" fillId="0" borderId="9" xfId="0" applyBorder="1"/>
    <xf numFmtId="164" fontId="0" fillId="0" borderId="1" xfId="0" applyNumberFormat="1" applyBorder="1" applyAlignment="1">
      <alignment horizontal="center"/>
    </xf>
    <xf numFmtId="164" fontId="0" fillId="0" borderId="4" xfId="0" applyNumberFormat="1" applyBorder="1" applyAlignment="1">
      <alignment horizontal="center"/>
    </xf>
    <xf numFmtId="0" fontId="3" fillId="0" borderId="7" xfId="0" applyFont="1" applyBorder="1"/>
    <xf numFmtId="0" fontId="3" fillId="0" borderId="6" xfId="0" applyFont="1" applyBorder="1"/>
    <xf numFmtId="0" fontId="3" fillId="0" borderId="10" xfId="0" applyFont="1" applyBorder="1"/>
    <xf numFmtId="0" fontId="3" fillId="0" borderId="8" xfId="0" applyFont="1" applyBorder="1"/>
    <xf numFmtId="165" fontId="0" fillId="0" borderId="8" xfId="2" applyNumberFormat="1" applyFont="1" applyBorder="1" applyAlignment="1">
      <alignment horizontal="center"/>
    </xf>
    <xf numFmtId="164" fontId="2" fillId="5" borderId="7" xfId="0" applyNumberFormat="1" applyFont="1" applyFill="1" applyBorder="1" applyAlignment="1">
      <alignment horizontal="center"/>
    </xf>
    <xf numFmtId="0" fontId="0" fillId="6" borderId="7" xfId="0" applyFill="1" applyBorder="1" applyAlignment="1" applyProtection="1">
      <alignment horizontal="center"/>
      <protection locked="0"/>
    </xf>
    <xf numFmtId="164" fontId="0" fillId="6" borderId="7" xfId="0" applyNumberFormat="1" applyFill="1" applyBorder="1" applyAlignment="1" applyProtection="1">
      <alignment horizontal="center"/>
      <protection locked="0"/>
    </xf>
    <xf numFmtId="10" fontId="0" fillId="0" borderId="7" xfId="2" applyNumberFormat="1" applyFont="1" applyBorder="1"/>
    <xf numFmtId="10" fontId="0" fillId="0" borderId="7" xfId="2" applyNumberFormat="1" applyFont="1" applyFill="1" applyBorder="1" applyProtection="1">
      <protection locked="0"/>
    </xf>
    <xf numFmtId="49" fontId="4" fillId="0" borderId="7" xfId="0" applyNumberFormat="1" applyFont="1" applyBorder="1" applyAlignment="1">
      <alignment horizontal="center"/>
    </xf>
    <xf numFmtId="0" fontId="4" fillId="0" borderId="0" xfId="0" applyFont="1"/>
    <xf numFmtId="49" fontId="0" fillId="0" borderId="7" xfId="0" applyNumberFormat="1" applyBorder="1" applyAlignment="1">
      <alignment horizontal="center"/>
    </xf>
    <xf numFmtId="49" fontId="0" fillId="0" borderId="8" xfId="0" applyNumberFormat="1" applyBorder="1" applyAlignment="1">
      <alignment horizontal="center"/>
    </xf>
    <xf numFmtId="49" fontId="0" fillId="0" borderId="0" xfId="0" applyNumberFormat="1" applyAlignment="1">
      <alignment horizontal="center"/>
    </xf>
    <xf numFmtId="0" fontId="6" fillId="0" borderId="0" xfId="0" applyFont="1" applyAlignment="1">
      <alignment horizontal="center"/>
    </xf>
    <xf numFmtId="49" fontId="6" fillId="0" borderId="0" xfId="0" applyNumberFormat="1" applyFont="1" applyAlignment="1">
      <alignment horizontal="center" wrapText="1"/>
    </xf>
    <xf numFmtId="10" fontId="4" fillId="0" borderId="7" xfId="2" applyNumberFormat="1" applyFont="1" applyBorder="1"/>
    <xf numFmtId="0" fontId="6" fillId="0" borderId="7" xfId="0" applyFont="1" applyBorder="1" applyAlignment="1">
      <alignment horizontal="center"/>
    </xf>
    <xf numFmtId="0" fontId="6" fillId="0" borderId="7" xfId="0" applyFont="1" applyBorder="1"/>
    <xf numFmtId="166" fontId="0" fillId="0" borderId="7" xfId="1" applyNumberFormat="1" applyFont="1" applyBorder="1"/>
    <xf numFmtId="0" fontId="0" fillId="0" borderId="7" xfId="0" applyBorder="1"/>
    <xf numFmtId="0" fontId="7" fillId="0" borderId="7" xfId="0" applyFont="1" applyBorder="1" applyAlignment="1">
      <alignment horizontal="center"/>
    </xf>
    <xf numFmtId="0" fontId="4" fillId="0" borderId="7" xfId="0" applyFont="1" applyBorder="1"/>
    <xf numFmtId="49" fontId="6" fillId="0" borderId="7" xfId="0" applyNumberFormat="1" applyFont="1" applyBorder="1" applyAlignment="1">
      <alignment horizontal="center" wrapText="1"/>
    </xf>
    <xf numFmtId="0" fontId="0" fillId="0" borderId="7" xfId="0" applyBorder="1" applyAlignment="1">
      <alignment horizontal="center"/>
    </xf>
    <xf numFmtId="0" fontId="0" fillId="0" borderId="8" xfId="0" applyBorder="1" applyAlignment="1">
      <alignment horizontal="center"/>
    </xf>
    <xf numFmtId="0" fontId="0" fillId="0" borderId="8" xfId="0" applyBorder="1"/>
    <xf numFmtId="0" fontId="0" fillId="0" borderId="11" xfId="0" applyBorder="1" applyAlignment="1">
      <alignment horizontal="center"/>
    </xf>
    <xf numFmtId="0" fontId="0" fillId="0" borderId="11" xfId="0" applyBorder="1"/>
    <xf numFmtId="49" fontId="0" fillId="0" borderId="11" xfId="0" applyNumberFormat="1" applyBorder="1" applyAlignment="1">
      <alignment horizontal="center"/>
    </xf>
    <xf numFmtId="0" fontId="6" fillId="0" borderId="8" xfId="0" applyFont="1" applyBorder="1" applyAlignment="1">
      <alignment horizontal="center"/>
    </xf>
    <xf numFmtId="0" fontId="6" fillId="0" borderId="8" xfId="0" applyFont="1" applyBorder="1"/>
    <xf numFmtId="0" fontId="6" fillId="0" borderId="11" xfId="0" applyFont="1" applyBorder="1" applyAlignment="1">
      <alignment horizontal="center"/>
    </xf>
    <xf numFmtId="0" fontId="6" fillId="0" borderId="11" xfId="0" applyFont="1" applyBorder="1"/>
    <xf numFmtId="10" fontId="0" fillId="0" borderId="11" xfId="2" applyNumberFormat="1" applyFont="1" applyFill="1" applyBorder="1" applyProtection="1">
      <protection locked="0"/>
    </xf>
    <xf numFmtId="49" fontId="6" fillId="0" borderId="7" xfId="0" applyNumberFormat="1" applyFont="1" applyBorder="1" applyAlignment="1">
      <alignment horizontal="center"/>
    </xf>
    <xf numFmtId="166" fontId="6" fillId="0" borderId="7" xfId="0" applyNumberFormat="1" applyFont="1" applyBorder="1" applyAlignment="1">
      <alignment horizontal="center" wrapText="1"/>
    </xf>
    <xf numFmtId="166" fontId="0" fillId="6" borderId="7" xfId="1" applyNumberFormat="1" applyFont="1" applyFill="1" applyBorder="1" applyProtection="1">
      <protection locked="0"/>
    </xf>
    <xf numFmtId="166" fontId="0" fillId="6" borderId="11" xfId="1" applyNumberFormat="1" applyFont="1" applyFill="1" applyBorder="1" applyProtection="1">
      <protection locked="0"/>
    </xf>
    <xf numFmtId="166" fontId="6" fillId="2" borderId="8" xfId="1" applyNumberFormat="1" applyFont="1" applyFill="1" applyBorder="1"/>
    <xf numFmtId="166" fontId="0" fillId="0" borderId="0" xfId="1" applyNumberFormat="1" applyFont="1" applyProtection="1">
      <protection hidden="1"/>
    </xf>
    <xf numFmtId="166" fontId="0" fillId="2" borderId="7" xfId="1" applyNumberFormat="1" applyFont="1" applyFill="1" applyBorder="1"/>
    <xf numFmtId="166" fontId="4" fillId="2" borderId="7" xfId="1" applyNumberFormat="1" applyFont="1" applyFill="1" applyBorder="1"/>
    <xf numFmtId="166" fontId="4" fillId="6" borderId="7" xfId="1" applyNumberFormat="1" applyFont="1" applyFill="1" applyBorder="1" applyProtection="1">
      <protection locked="0"/>
    </xf>
    <xf numFmtId="166" fontId="6" fillId="0" borderId="8" xfId="1" applyNumberFormat="1" applyFont="1" applyBorder="1"/>
    <xf numFmtId="166" fontId="0" fillId="0" borderId="0" xfId="0" applyNumberFormat="1"/>
    <xf numFmtId="166" fontId="6" fillId="0" borderId="0" xfId="1" applyNumberFormat="1" applyFont="1" applyAlignment="1">
      <alignment horizontal="center" wrapText="1"/>
    </xf>
    <xf numFmtId="166" fontId="0" fillId="0" borderId="0" xfId="1" applyNumberFormat="1" applyFont="1"/>
    <xf numFmtId="166" fontId="0" fillId="0" borderId="0" xfId="1" applyNumberFormat="1" applyFont="1" applyBorder="1"/>
    <xf numFmtId="166" fontId="6" fillId="0" borderId="0" xfId="1" applyNumberFormat="1" applyFont="1" applyBorder="1"/>
    <xf numFmtId="166" fontId="3" fillId="0" borderId="7" xfId="1" applyNumberFormat="1" applyFont="1" applyBorder="1"/>
    <xf numFmtId="166" fontId="4" fillId="0" borderId="7" xfId="1" applyNumberFormat="1" applyFont="1" applyBorder="1"/>
    <xf numFmtId="166" fontId="3" fillId="0" borderId="11" xfId="1" applyNumberFormat="1" applyFont="1" applyBorder="1"/>
    <xf numFmtId="0" fontId="8" fillId="0" borderId="0" xfId="0" applyFont="1" applyAlignment="1">
      <alignment horizontal="center"/>
    </xf>
    <xf numFmtId="43" fontId="0" fillId="6" borderId="7" xfId="3" applyFont="1" applyFill="1" applyBorder="1" applyProtection="1">
      <protection locked="0"/>
    </xf>
    <xf numFmtId="0" fontId="9" fillId="0" borderId="0" xfId="0" applyFont="1"/>
    <xf numFmtId="166" fontId="0" fillId="0" borderId="0" xfId="0" applyNumberFormat="1" applyAlignment="1">
      <alignment horizontal="right"/>
    </xf>
    <xf numFmtId="0" fontId="3" fillId="3" borderId="2" xfId="0" applyFont="1" applyFill="1" applyBorder="1" applyAlignment="1">
      <alignment horizontal="left"/>
    </xf>
    <xf numFmtId="0" fontId="3" fillId="3" borderId="5" xfId="0" applyFont="1" applyFill="1" applyBorder="1" applyAlignment="1">
      <alignment horizontal="left"/>
    </xf>
    <xf numFmtId="0" fontId="3" fillId="3" borderId="4" xfId="0" applyFont="1" applyFill="1" applyBorder="1" applyAlignment="1">
      <alignment horizontal="left"/>
    </xf>
    <xf numFmtId="0" fontId="3" fillId="3" borderId="3" xfId="0" applyFont="1" applyFill="1" applyBorder="1" applyAlignment="1">
      <alignment horizontal="left"/>
    </xf>
    <xf numFmtId="0" fontId="2" fillId="5" borderId="2" xfId="0" applyFont="1" applyFill="1" applyBorder="1" applyAlignment="1">
      <alignment horizontal="left"/>
    </xf>
    <xf numFmtId="0" fontId="2" fillId="5" borderId="4" xfId="0" applyFont="1" applyFill="1" applyBorder="1" applyAlignment="1">
      <alignment horizontal="left"/>
    </xf>
    <xf numFmtId="0" fontId="4"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6" fillId="0" borderId="0" xfId="0" applyFont="1" applyAlignment="1">
      <alignment horizontal="left"/>
    </xf>
    <xf numFmtId="0" fontId="9" fillId="0" borderId="0" xfId="0" applyFont="1" applyAlignment="1">
      <alignment horizontal="left" vertical="top"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277813</xdr:colOff>
      <xdr:row>13</xdr:row>
      <xdr:rowOff>63500</xdr:rowOff>
    </xdr:from>
    <xdr:to>
      <xdr:col>3</xdr:col>
      <xdr:colOff>492125</xdr:colOff>
      <xdr:row>15</xdr:row>
      <xdr:rowOff>103188</xdr:rowOff>
    </xdr:to>
    <xdr:sp macro="" textlink="">
      <xdr:nvSpPr>
        <xdr:cNvPr id="2" name="Arrow: Up 1">
          <a:extLst>
            <a:ext uri="{FF2B5EF4-FFF2-40B4-BE49-F238E27FC236}">
              <a16:creationId xmlns:a16="http://schemas.microsoft.com/office/drawing/2014/main" id="{BB84D833-AA75-4BCB-92CF-70262A11C976}"/>
            </a:ext>
          </a:extLst>
        </xdr:cNvPr>
        <xdr:cNvSpPr/>
      </xdr:nvSpPr>
      <xdr:spPr>
        <a:xfrm>
          <a:off x="5103813" y="2349500"/>
          <a:ext cx="214312" cy="420688"/>
        </a:xfrm>
        <a:prstGeom prst="up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CA2DF-1622-43F7-94FE-D3B1EB29FCAB}">
  <dimension ref="A2:I17"/>
  <sheetViews>
    <sheetView showGridLines="0" zoomScale="120" zoomScaleNormal="120" workbookViewId="0">
      <selection activeCell="B3" sqref="B3:D3"/>
    </sheetView>
  </sheetViews>
  <sheetFormatPr defaultRowHeight="15" outlineLevelCol="1" x14ac:dyDescent="0.25"/>
  <cols>
    <col min="1" max="1" width="12.140625" style="1" bestFit="1" customWidth="1"/>
    <col min="2" max="2" width="26.7109375" customWidth="1"/>
    <col min="3" max="3" width="33.5703125" style="1" bestFit="1" customWidth="1"/>
    <col min="4" max="4" width="10.7109375" customWidth="1"/>
    <col min="7" max="7" width="33.5703125" hidden="1" customWidth="1" outlineLevel="1"/>
    <col min="8" max="8" width="9.140625" hidden="1" customWidth="1" outlineLevel="1"/>
    <col min="9" max="9" width="9.140625" collapsed="1"/>
  </cols>
  <sheetData>
    <row r="2" spans="2:8" ht="15" customHeight="1" x14ac:dyDescent="0.25">
      <c r="B2" s="72" t="s">
        <v>39</v>
      </c>
      <c r="C2" s="72"/>
      <c r="D2" s="72"/>
    </row>
    <row r="3" spans="2:8" ht="15" customHeight="1" x14ac:dyDescent="0.25">
      <c r="B3" s="72" t="s">
        <v>65</v>
      </c>
      <c r="C3" s="72"/>
      <c r="D3" s="72"/>
    </row>
    <row r="4" spans="2:8" ht="7.5" customHeight="1" x14ac:dyDescent="0.25"/>
    <row r="5" spans="2:8" x14ac:dyDescent="0.25">
      <c r="B5" s="66" t="s">
        <v>22</v>
      </c>
      <c r="C5" s="69"/>
      <c r="D5" s="68"/>
      <c r="G5" s="4" t="s">
        <v>31</v>
      </c>
    </row>
    <row r="6" spans="2:8" x14ac:dyDescent="0.25">
      <c r="B6" s="8" t="s">
        <v>38</v>
      </c>
      <c r="C6" s="14" t="s">
        <v>30</v>
      </c>
      <c r="D6" s="6">
        <f>IF(C6="Yes",H17,0)</f>
        <v>0</v>
      </c>
      <c r="G6" t="s">
        <v>28</v>
      </c>
    </row>
    <row r="7" spans="2:8" x14ac:dyDescent="0.25">
      <c r="G7" t="s">
        <v>30</v>
      </c>
    </row>
    <row r="8" spans="2:8" x14ac:dyDescent="0.25">
      <c r="B8" s="66" t="s">
        <v>37</v>
      </c>
      <c r="C8" s="67"/>
      <c r="D8" s="68"/>
    </row>
    <row r="9" spans="2:8" x14ac:dyDescent="0.25">
      <c r="B9" s="9" t="s">
        <v>35</v>
      </c>
      <c r="C9" s="15"/>
      <c r="D9" s="5"/>
      <c r="G9" s="4" t="s">
        <v>31</v>
      </c>
    </row>
    <row r="10" spans="2:8" x14ac:dyDescent="0.25">
      <c r="B10" s="10" t="s">
        <v>32</v>
      </c>
      <c r="C10" s="14" t="s">
        <v>23</v>
      </c>
      <c r="D10" s="5"/>
      <c r="G10" t="s">
        <v>23</v>
      </c>
      <c r="H10" s="2">
        <v>0.189</v>
      </c>
    </row>
    <row r="11" spans="2:8" x14ac:dyDescent="0.25">
      <c r="B11" s="11" t="s">
        <v>36</v>
      </c>
      <c r="C11" s="12">
        <f>VLOOKUP(C10,$G$10:$H$15,2,0)</f>
        <v>0.189</v>
      </c>
      <c r="D11" s="7">
        <f>C11*C9</f>
        <v>0</v>
      </c>
      <c r="G11" t="s">
        <v>24</v>
      </c>
      <c r="H11" s="2">
        <v>0.189</v>
      </c>
    </row>
    <row r="12" spans="2:8" x14ac:dyDescent="0.25">
      <c r="G12" t="s">
        <v>25</v>
      </c>
      <c r="H12" s="2">
        <v>0.17199999999999999</v>
      </c>
    </row>
    <row r="13" spans="2:8" x14ac:dyDescent="0.25">
      <c r="B13" s="70" t="s">
        <v>29</v>
      </c>
      <c r="C13" s="71"/>
      <c r="D13" s="13">
        <f>D6+D11</f>
        <v>0</v>
      </c>
      <c r="G13" t="s">
        <v>34</v>
      </c>
      <c r="H13" s="2">
        <v>0.33</v>
      </c>
    </row>
    <row r="14" spans="2:8" x14ac:dyDescent="0.25">
      <c r="G14" t="s">
        <v>26</v>
      </c>
      <c r="H14" s="2">
        <v>0.08</v>
      </c>
    </row>
    <row r="15" spans="2:8" x14ac:dyDescent="0.25">
      <c r="G15" t="s">
        <v>27</v>
      </c>
      <c r="H15" s="2">
        <v>0.33</v>
      </c>
    </row>
    <row r="17" spans="7:8" x14ac:dyDescent="0.25">
      <c r="G17" t="s">
        <v>33</v>
      </c>
      <c r="H17" s="3">
        <v>13248</v>
      </c>
    </row>
  </sheetData>
  <mergeCells count="5">
    <mergeCell ref="B8:D8"/>
    <mergeCell ref="B5:D5"/>
    <mergeCell ref="B13:C13"/>
    <mergeCell ref="B2:D2"/>
    <mergeCell ref="B3:D3"/>
  </mergeCells>
  <dataValidations count="2">
    <dataValidation type="list" allowBlank="1" showInputMessage="1" showErrorMessage="1" sqref="C6" xr:uid="{83688680-ECD1-4A40-956D-8795040ECB36}">
      <formula1>$G$6:$G$7</formula1>
    </dataValidation>
    <dataValidation type="list" allowBlank="1" showInputMessage="1" showErrorMessage="1" sqref="C10" xr:uid="{ABB159D1-1826-45F9-AE7F-D1BBD7EC1778}">
      <formula1>$G$10:$G$15</formula1>
    </dataValidation>
  </dataValidation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6AE3-2CC8-4011-ACAB-2A3C0FC9BE27}">
  <dimension ref="A1:G44"/>
  <sheetViews>
    <sheetView tabSelected="1" workbookViewId="0">
      <selection activeCell="N5" sqref="N5"/>
    </sheetView>
  </sheetViews>
  <sheetFormatPr defaultRowHeight="15" x14ac:dyDescent="0.25"/>
  <cols>
    <col min="1" max="1" width="7" style="23" bestFit="1" customWidth="1"/>
    <col min="2" max="2" width="56.5703125" bestFit="1" customWidth="1"/>
    <col min="3" max="3" width="9" bestFit="1" customWidth="1"/>
    <col min="4" max="4" width="2.7109375" style="22" bestFit="1" customWidth="1"/>
    <col min="5" max="5" width="13.5703125" style="54" bestFit="1" customWidth="1"/>
    <col min="6" max="6" width="2.5703125" style="22" bestFit="1" customWidth="1"/>
    <col min="7" max="7" width="13.5703125" style="56" bestFit="1" customWidth="1"/>
  </cols>
  <sheetData>
    <row r="1" spans="1:7" ht="21" x14ac:dyDescent="0.35">
      <c r="A1" s="73" t="s">
        <v>51</v>
      </c>
      <c r="B1" s="73"/>
      <c r="C1" s="73"/>
      <c r="D1" s="73"/>
      <c r="E1" s="73"/>
      <c r="F1" s="73"/>
      <c r="G1" s="73"/>
    </row>
    <row r="2" spans="1:7" ht="15" customHeight="1" x14ac:dyDescent="0.25">
      <c r="A2" s="74" t="s">
        <v>55</v>
      </c>
      <c r="B2" s="74"/>
      <c r="C2" s="74"/>
      <c r="D2" s="74"/>
      <c r="E2" s="74"/>
      <c r="F2" s="74"/>
      <c r="G2" s="74"/>
    </row>
    <row r="3" spans="1:7" ht="9.9499999999999993" customHeight="1" x14ac:dyDescent="0.25">
      <c r="A3" s="62"/>
      <c r="B3" s="62"/>
      <c r="C3" s="62"/>
      <c r="D3" s="62"/>
      <c r="E3" s="62"/>
      <c r="F3" s="62"/>
      <c r="G3" s="62"/>
    </row>
    <row r="4" spans="1:7" ht="15" customHeight="1" x14ac:dyDescent="0.25">
      <c r="A4" s="75" t="s">
        <v>56</v>
      </c>
      <c r="B4" s="75"/>
      <c r="C4" s="75"/>
      <c r="D4" s="75"/>
      <c r="E4" s="75"/>
      <c r="F4" s="75"/>
      <c r="G4" s="75"/>
    </row>
    <row r="5" spans="1:7" ht="150" customHeight="1" x14ac:dyDescent="0.25">
      <c r="A5" s="76" t="s">
        <v>64</v>
      </c>
      <c r="B5" s="76"/>
      <c r="C5" s="76"/>
      <c r="D5" s="76"/>
      <c r="E5" s="76"/>
      <c r="F5" s="76"/>
      <c r="G5" s="76"/>
    </row>
    <row r="6" spans="1:7" ht="15" customHeight="1" x14ac:dyDescent="0.25"/>
    <row r="7" spans="1:7" ht="15" customHeight="1" x14ac:dyDescent="0.25">
      <c r="A7" s="44" t="s">
        <v>44</v>
      </c>
      <c r="B7" s="32" t="s">
        <v>45</v>
      </c>
      <c r="C7" s="32" t="s">
        <v>19</v>
      </c>
      <c r="D7" s="32"/>
      <c r="E7" s="45" t="s">
        <v>0</v>
      </c>
      <c r="F7" s="24"/>
      <c r="G7" s="55"/>
    </row>
    <row r="8" spans="1:7" ht="15" customHeight="1" x14ac:dyDescent="0.25">
      <c r="A8" s="33">
        <v>61123</v>
      </c>
      <c r="B8" s="29" t="s">
        <v>1</v>
      </c>
      <c r="C8" s="29"/>
      <c r="D8" s="20"/>
      <c r="E8" s="46"/>
    </row>
    <row r="9" spans="1:7" ht="15" customHeight="1" x14ac:dyDescent="0.25">
      <c r="A9" s="33">
        <v>61124</v>
      </c>
      <c r="B9" s="29" t="s">
        <v>2</v>
      </c>
      <c r="C9" s="29"/>
      <c r="D9" s="20"/>
      <c r="E9" s="46"/>
    </row>
    <row r="10" spans="1:7" ht="15" customHeight="1" x14ac:dyDescent="0.25">
      <c r="A10" s="33">
        <v>61125</v>
      </c>
      <c r="B10" s="29" t="s">
        <v>3</v>
      </c>
      <c r="C10" s="29"/>
      <c r="D10" s="20"/>
      <c r="E10" s="46"/>
    </row>
    <row r="11" spans="1:7" ht="15" customHeight="1" x14ac:dyDescent="0.25">
      <c r="A11" s="33">
        <v>61126</v>
      </c>
      <c r="B11" s="29" t="s">
        <v>4</v>
      </c>
      <c r="C11" s="29"/>
      <c r="D11" s="20"/>
      <c r="E11" s="46"/>
    </row>
    <row r="12" spans="1:7" ht="15" customHeight="1" x14ac:dyDescent="0.25">
      <c r="A12" s="33">
        <v>61127</v>
      </c>
      <c r="B12" s="29" t="s">
        <v>5</v>
      </c>
      <c r="C12" s="29"/>
      <c r="D12" s="20"/>
      <c r="E12" s="46"/>
    </row>
    <row r="13" spans="1:7" ht="15" customHeight="1" x14ac:dyDescent="0.25">
      <c r="A13" s="33">
        <v>61128</v>
      </c>
      <c r="B13" s="29" t="s">
        <v>6</v>
      </c>
      <c r="C13" s="29"/>
      <c r="D13" s="20"/>
      <c r="E13" s="46"/>
    </row>
    <row r="14" spans="1:7" ht="15" customHeight="1" x14ac:dyDescent="0.25">
      <c r="A14" s="33">
        <v>61130</v>
      </c>
      <c r="B14" s="29" t="s">
        <v>7</v>
      </c>
      <c r="C14" s="29"/>
      <c r="D14" s="20"/>
      <c r="E14" s="46"/>
    </row>
    <row r="15" spans="1:7" ht="15" customHeight="1" x14ac:dyDescent="0.25">
      <c r="A15" s="33">
        <v>61131</v>
      </c>
      <c r="B15" s="29" t="s">
        <v>8</v>
      </c>
      <c r="C15" s="29"/>
      <c r="D15" s="20"/>
      <c r="E15" s="46"/>
    </row>
    <row r="16" spans="1:7" ht="15" customHeight="1" x14ac:dyDescent="0.25">
      <c r="A16" s="33">
        <v>61132</v>
      </c>
      <c r="B16" s="29" t="s">
        <v>9</v>
      </c>
      <c r="C16" s="29"/>
      <c r="D16" s="20"/>
      <c r="E16" s="46"/>
    </row>
    <row r="17" spans="1:7" ht="15" customHeight="1" x14ac:dyDescent="0.25">
      <c r="A17" s="33">
        <v>61140</v>
      </c>
      <c r="B17" s="29" t="s">
        <v>10</v>
      </c>
      <c r="C17" s="29"/>
      <c r="D17" s="20"/>
      <c r="E17" s="46"/>
    </row>
    <row r="18" spans="1:7" ht="15" customHeight="1" x14ac:dyDescent="0.25">
      <c r="A18" s="33">
        <v>61141</v>
      </c>
      <c r="B18" s="29" t="s">
        <v>11</v>
      </c>
      <c r="C18" s="29"/>
      <c r="D18" s="20"/>
      <c r="E18" s="46"/>
    </row>
    <row r="19" spans="1:7" ht="15" customHeight="1" x14ac:dyDescent="0.25">
      <c r="A19" s="33">
        <v>61142</v>
      </c>
      <c r="B19" s="29" t="s">
        <v>12</v>
      </c>
      <c r="C19" s="29"/>
      <c r="D19" s="20"/>
      <c r="E19" s="46"/>
    </row>
    <row r="20" spans="1:7" ht="15" customHeight="1" x14ac:dyDescent="0.25">
      <c r="A20" s="33">
        <v>61165</v>
      </c>
      <c r="B20" s="29" t="s">
        <v>13</v>
      </c>
      <c r="C20" s="29"/>
      <c r="D20" s="20"/>
      <c r="E20" s="46"/>
    </row>
    <row r="21" spans="1:7" ht="15" customHeight="1" x14ac:dyDescent="0.25">
      <c r="A21" s="33">
        <v>61202</v>
      </c>
      <c r="B21" s="29" t="s">
        <v>14</v>
      </c>
      <c r="C21" s="29"/>
      <c r="D21" s="20"/>
      <c r="E21" s="46"/>
    </row>
    <row r="22" spans="1:7" ht="15" customHeight="1" x14ac:dyDescent="0.25">
      <c r="A22" s="33">
        <v>61224</v>
      </c>
      <c r="B22" s="29" t="s">
        <v>15</v>
      </c>
      <c r="C22" s="29"/>
      <c r="D22" s="20"/>
      <c r="E22" s="46"/>
    </row>
    <row r="23" spans="1:7" ht="15" customHeight="1" x14ac:dyDescent="0.25">
      <c r="A23" s="33" t="s">
        <v>43</v>
      </c>
      <c r="B23" s="29" t="s">
        <v>16</v>
      </c>
      <c r="C23" s="29"/>
      <c r="D23" s="20"/>
      <c r="E23" s="46"/>
      <c r="G23" s="57"/>
    </row>
    <row r="24" spans="1:7" ht="15" customHeight="1" x14ac:dyDescent="0.25">
      <c r="A24" s="33">
        <v>61308</v>
      </c>
      <c r="B24" s="29" t="s">
        <v>17</v>
      </c>
      <c r="C24" s="29"/>
      <c r="D24" s="20"/>
      <c r="E24" s="46"/>
    </row>
    <row r="25" spans="1:7" ht="15" customHeight="1" thickBot="1" x14ac:dyDescent="0.3">
      <c r="A25" s="36">
        <v>61399</v>
      </c>
      <c r="B25" s="37" t="s">
        <v>18</v>
      </c>
      <c r="C25" s="37"/>
      <c r="D25" s="38"/>
      <c r="E25" s="47"/>
      <c r="G25" s="58"/>
    </row>
    <row r="26" spans="1:7" ht="15" customHeight="1" thickTop="1" x14ac:dyDescent="0.25">
      <c r="A26" s="34"/>
      <c r="B26" s="11" t="s">
        <v>50</v>
      </c>
      <c r="C26" s="35"/>
      <c r="D26" s="21"/>
      <c r="E26" s="48">
        <f>SUM(E8:E25)</f>
        <v>0</v>
      </c>
      <c r="G26" s="58"/>
    </row>
    <row r="27" spans="1:7" ht="15" customHeight="1" x14ac:dyDescent="0.25">
      <c r="E27" s="49"/>
    </row>
    <row r="28" spans="1:7" ht="15" customHeight="1" x14ac:dyDescent="0.25">
      <c r="A28" s="26">
        <v>61401</v>
      </c>
      <c r="B28" s="27" t="s">
        <v>48</v>
      </c>
      <c r="C28" s="16">
        <v>6.2E-2</v>
      </c>
      <c r="D28" s="20" t="s">
        <v>20</v>
      </c>
      <c r="E28" s="50">
        <f>+$E$26-$E$11-$E$12-$E$23</f>
        <v>0</v>
      </c>
      <c r="F28" s="20" t="s">
        <v>54</v>
      </c>
      <c r="G28" s="59">
        <f>+E28*C28</f>
        <v>0</v>
      </c>
    </row>
    <row r="29" spans="1:7" ht="15" customHeight="1" x14ac:dyDescent="0.25">
      <c r="A29" s="26">
        <v>61402</v>
      </c>
      <c r="B29" s="27" t="s">
        <v>46</v>
      </c>
      <c r="C29" s="16">
        <v>9.1700000000000004E-2</v>
      </c>
      <c r="D29" s="20" t="s">
        <v>20</v>
      </c>
      <c r="E29" s="50">
        <f>+$E$10+$E$15+$E$19</f>
        <v>0</v>
      </c>
      <c r="F29" s="20" t="s">
        <v>54</v>
      </c>
      <c r="G29" s="59">
        <f>+E29*C29</f>
        <v>0</v>
      </c>
    </row>
    <row r="30" spans="1:7" ht="15" customHeight="1" x14ac:dyDescent="0.25">
      <c r="A30" s="26">
        <v>61403</v>
      </c>
      <c r="B30" s="27" t="s">
        <v>58</v>
      </c>
      <c r="C30" s="28">
        <v>13248</v>
      </c>
      <c r="D30" s="20" t="s">
        <v>20</v>
      </c>
      <c r="E30" s="63"/>
      <c r="F30" s="20" t="s">
        <v>54</v>
      </c>
      <c r="G30" s="59">
        <f>+E30*C30</f>
        <v>0</v>
      </c>
    </row>
    <row r="31" spans="1:7" ht="15" customHeight="1" x14ac:dyDescent="0.25">
      <c r="A31" s="26">
        <v>61404</v>
      </c>
      <c r="B31" s="27" t="s">
        <v>53</v>
      </c>
      <c r="C31" s="29"/>
      <c r="D31" s="20"/>
      <c r="E31" s="28"/>
      <c r="F31" s="20"/>
      <c r="G31" s="59">
        <f>C32*E32+C33*E33</f>
        <v>0</v>
      </c>
    </row>
    <row r="32" spans="1:7" s="19" customFormat="1" ht="15" customHeight="1" x14ac:dyDescent="0.25">
      <c r="A32" s="30"/>
      <c r="B32" s="31" t="s">
        <v>41</v>
      </c>
      <c r="C32" s="25">
        <v>2E-3</v>
      </c>
      <c r="D32" s="18" t="s">
        <v>20</v>
      </c>
      <c r="E32" s="51">
        <f>+$E$26-$E$33</f>
        <v>0</v>
      </c>
      <c r="F32" s="18" t="s">
        <v>54</v>
      </c>
      <c r="G32" s="60"/>
    </row>
    <row r="33" spans="1:7" s="19" customFormat="1" ht="15" customHeight="1" x14ac:dyDescent="0.25">
      <c r="A33" s="30"/>
      <c r="B33" s="31" t="s">
        <v>42</v>
      </c>
      <c r="C33" s="25">
        <v>2.1299999999999999E-2</v>
      </c>
      <c r="D33" s="18" t="s">
        <v>20</v>
      </c>
      <c r="E33" s="52"/>
      <c r="F33" s="18" t="s">
        <v>54</v>
      </c>
      <c r="G33" s="60"/>
    </row>
    <row r="34" spans="1:7" ht="15" customHeight="1" x14ac:dyDescent="0.25">
      <c r="A34" s="26">
        <v>61409</v>
      </c>
      <c r="B34" s="27" t="s">
        <v>47</v>
      </c>
      <c r="C34" s="16">
        <v>1.4500000000000001E-2</v>
      </c>
      <c r="D34" s="20" t="s">
        <v>20</v>
      </c>
      <c r="E34" s="50">
        <f>+$E$26-$E$11-$E$12-$E$23</f>
        <v>0</v>
      </c>
      <c r="F34" s="20" t="s">
        <v>54</v>
      </c>
      <c r="G34" s="59">
        <f>+E34*C34</f>
        <v>0</v>
      </c>
    </row>
    <row r="35" spans="1:7" ht="15" customHeight="1" x14ac:dyDescent="0.25">
      <c r="A35" s="26">
        <v>61410</v>
      </c>
      <c r="B35" s="27" t="s">
        <v>49</v>
      </c>
      <c r="C35" s="16">
        <v>1.5E-3</v>
      </c>
      <c r="D35" s="20" t="s">
        <v>20</v>
      </c>
      <c r="E35" s="50">
        <f>+$E$26-$E$11-$E$12-$E$23</f>
        <v>0</v>
      </c>
      <c r="F35" s="20" t="s">
        <v>54</v>
      </c>
      <c r="G35" s="59">
        <f>+E35*C35</f>
        <v>0</v>
      </c>
    </row>
    <row r="36" spans="1:7" ht="15" customHeight="1" x14ac:dyDescent="0.25">
      <c r="A36" s="26">
        <v>61415</v>
      </c>
      <c r="B36" s="27" t="s">
        <v>40</v>
      </c>
      <c r="C36" s="16">
        <v>0.10675999999999999</v>
      </c>
      <c r="D36" s="20" t="s">
        <v>20</v>
      </c>
      <c r="E36" s="50">
        <f>$E$8+$E$9+$E$13+$E$14+$E$16+$E$17+$E$18+$E$22</f>
        <v>0</v>
      </c>
      <c r="F36" s="20" t="s">
        <v>54</v>
      </c>
      <c r="G36" s="59">
        <f>+E36*C36</f>
        <v>0</v>
      </c>
    </row>
    <row r="37" spans="1:7" ht="15" customHeight="1" x14ac:dyDescent="0.25">
      <c r="A37" s="26" t="s">
        <v>21</v>
      </c>
      <c r="B37" s="27" t="s">
        <v>59</v>
      </c>
      <c r="C37" s="17">
        <v>0.03</v>
      </c>
      <c r="D37" s="20" t="s">
        <v>20</v>
      </c>
      <c r="E37" s="46"/>
      <c r="F37" s="20" t="s">
        <v>54</v>
      </c>
      <c r="G37" s="59">
        <f>+E37*C37</f>
        <v>0</v>
      </c>
    </row>
    <row r="38" spans="1:7" ht="15" customHeight="1" thickBot="1" x14ac:dyDescent="0.3">
      <c r="A38" s="41" t="s">
        <v>61</v>
      </c>
      <c r="B38" s="42" t="s">
        <v>60</v>
      </c>
      <c r="C38" s="43">
        <v>0.1</v>
      </c>
      <c r="D38" s="38" t="s">
        <v>20</v>
      </c>
      <c r="E38" s="47"/>
      <c r="F38" s="38" t="s">
        <v>54</v>
      </c>
      <c r="G38" s="61">
        <f>+E38*C38</f>
        <v>0</v>
      </c>
    </row>
    <row r="39" spans="1:7" ht="15" customHeight="1" thickTop="1" x14ac:dyDescent="0.25">
      <c r="A39" s="39"/>
      <c r="B39" s="40" t="s">
        <v>29</v>
      </c>
      <c r="C39" s="35"/>
      <c r="D39" s="21"/>
      <c r="E39" s="53"/>
      <c r="F39" s="21"/>
      <c r="G39" s="53">
        <f>SUM(G28:G38)</f>
        <v>0</v>
      </c>
    </row>
    <row r="40" spans="1:7" ht="5.0999999999999996" customHeight="1" x14ac:dyDescent="0.25"/>
    <row r="41" spans="1:7" ht="14.1" customHeight="1" x14ac:dyDescent="0.25">
      <c r="E41" s="65" t="s">
        <v>63</v>
      </c>
      <c r="G41" s="56">
        <f>IFERROR(G39/E26,0)</f>
        <v>0</v>
      </c>
    </row>
    <row r="42" spans="1:7" x14ac:dyDescent="0.25">
      <c r="B42" t="s">
        <v>52</v>
      </c>
    </row>
    <row r="43" spans="1:7" x14ac:dyDescent="0.25">
      <c r="B43" s="64" t="s">
        <v>57</v>
      </c>
    </row>
    <row r="44" spans="1:7" x14ac:dyDescent="0.25">
      <c r="B44" t="s">
        <v>62</v>
      </c>
    </row>
  </sheetData>
  <mergeCells count="4">
    <mergeCell ref="A1:G1"/>
    <mergeCell ref="A2:G2"/>
    <mergeCell ref="A4:G4"/>
    <mergeCell ref="A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a3fd34-516f-46c8-8374-41cdd3b0f53d">
      <Terms xmlns="http://schemas.microsoft.com/office/infopath/2007/PartnerControls"/>
    </lcf76f155ced4ddcb4097134ff3c332f>
    <TaxCatchAll xmlns="e72e9739-0760-45c5-b98e-b51c656c9e8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2211E6A172AB4695C5E03D9076AEB5" ma:contentTypeVersion="15" ma:contentTypeDescription="Create a new document." ma:contentTypeScope="" ma:versionID="87c06557f17e508e251f9a4006e59e7a">
  <xsd:schema xmlns:xsd="http://www.w3.org/2001/XMLSchema" xmlns:xs="http://www.w3.org/2001/XMLSchema" xmlns:p="http://schemas.microsoft.com/office/2006/metadata/properties" xmlns:ns2="f3a3fd34-516f-46c8-8374-41cdd3b0f53d" xmlns:ns3="e72e9739-0760-45c5-b98e-b51c656c9e8f" targetNamespace="http://schemas.microsoft.com/office/2006/metadata/properties" ma:root="true" ma:fieldsID="95726ccf0cf993e689e7fbb6f5dc4b2b" ns2:_="" ns3:_="">
    <xsd:import namespace="f3a3fd34-516f-46c8-8374-41cdd3b0f53d"/>
    <xsd:import namespace="e72e9739-0760-45c5-b98e-b51c656c9e8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3fd34-516f-46c8-8374-41cdd3b0f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66bcfc7-c51b-4bc8-8383-b8f609394d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2e9739-0760-45c5-b98e-b51c656c9e8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4ebd97f-36d6-460c-a58b-33d7d39cd57f}" ma:internalName="TaxCatchAll" ma:showField="CatchAllData" ma:web="e72e9739-0760-45c5-b98e-b51c656c9e8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EED383-7B90-418C-80E4-F67B07561E07}">
  <ds:schemaRefs>
    <ds:schemaRef ds:uri="http://schemas.microsoft.com/sharepoint/v3/contenttype/forms"/>
  </ds:schemaRefs>
</ds:datastoreItem>
</file>

<file path=customXml/itemProps2.xml><?xml version="1.0" encoding="utf-8"?>
<ds:datastoreItem xmlns:ds="http://schemas.openxmlformats.org/officeDocument/2006/customXml" ds:itemID="{13FB1610-9FB9-4E3B-95B0-EC8A8F17E23E}">
  <ds:schemaRefs>
    <ds:schemaRef ds:uri="http://schemas.microsoft.com/office/2006/metadata/properties"/>
    <ds:schemaRef ds:uri="http://schemas.microsoft.com/office/infopath/2007/PartnerControls"/>
    <ds:schemaRef ds:uri="f3a3fd34-516f-46c8-8374-41cdd3b0f53d"/>
    <ds:schemaRef ds:uri="e72e9739-0760-45c5-b98e-b51c656c9e8f"/>
  </ds:schemaRefs>
</ds:datastoreItem>
</file>

<file path=customXml/itemProps3.xml><?xml version="1.0" encoding="utf-8"?>
<ds:datastoreItem xmlns:ds="http://schemas.openxmlformats.org/officeDocument/2006/customXml" ds:itemID="{99C13396-930F-4CF3-A558-A8F27B42AB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Simple</vt:lpstr>
      <vt:lpstr>Detailed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Fredenberg, Heidi</dc:creator>
  <cp:lastModifiedBy>Seeley, Mackenzie</cp:lastModifiedBy>
  <dcterms:created xsi:type="dcterms:W3CDTF">2018-12-17T22:43:56Z</dcterms:created>
  <dcterms:modified xsi:type="dcterms:W3CDTF">2026-05-12T20:19:19Z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DisplayName">
    <vt:lpwstr>Lukin, Mary</vt:lpwstr>
  </property>
  <property fmtid="{D5CDD505-2E9C-101B-9397-08002B2CF9AE}" pid="3" name="_AdHocReviewCycleID">
    <vt:i4>-462131397</vt:i4>
  </property>
  <property fmtid="{D5CDD505-2E9C-101B-9397-08002B2CF9AE}" pid="4" name="ContentTypeId">
    <vt:lpwstr>0x010100882211E6A172AB4695C5E03D9076AEB5</vt:lpwstr>
  </property>
  <property fmtid="{D5CDD505-2E9C-101B-9397-08002B2CF9AE}" pid="5" name="_EmailSubject">
    <vt:lpwstr>04-05 EmployerBenefitRates 2.xls</vt:lpwstr>
  </property>
  <property fmtid="{D5CDD505-2E9C-101B-9397-08002B2CF9AE}" pid="6" name="_PreviousAdHocReviewCycleID">
    <vt:i4>1554069114</vt:i4>
  </property>
  <property fmtid="{D5CDD505-2E9C-101B-9397-08002B2CF9AE}" pid="7" name="_AuthorEmail">
    <vt:lpwstr>mlukin@montana.edu</vt:lpwstr>
  </property>
  <property fmtid="{D5CDD505-2E9C-101B-9397-08002B2CF9AE}" pid="8" name="_ReviewingToolsShownOnce">
    <vt:lpwstr/>
  </property>
  <property fmtid="{D5CDD505-2E9C-101B-9397-08002B2CF9AE}" pid="9" name="MediaServiceImageTags">
    <vt:lpwstr/>
  </property>
</Properties>
</file>