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-my.sharepoint.com/personal/z13v921_msu_montana_edu/Documents/Documents/.Director of Finance &amp; Administration/IPR - Incentive Program for Researchers/FY 25 IPR/"/>
    </mc:Choice>
  </mc:AlternateContent>
  <xr:revisionPtr revIDLastSave="201" documentId="8_{4279F86C-AF70-4F8F-BC08-7DCFCFC2A395}" xr6:coauthVersionLast="47" xr6:coauthVersionMax="47" xr10:uidLastSave="{D5BCC418-FB15-4D3F-9579-7788499FC33D}"/>
  <bookViews>
    <workbookView xWindow="-22222" yWindow="-104" windowWidth="22326" windowHeight="12649" xr2:uid="{00000000-000D-0000-FFFF-FFFF00000000}"/>
  </bookViews>
  <sheets>
    <sheet name="Pg 1 - 25% cap verification" sheetId="8" r:id="rId1"/>
    <sheet name="Pg 2 - ePAF Calculation " sheetId="7" r:id="rId2"/>
    <sheet name="Pg 3 - Participation" sheetId="4" r:id="rId3"/>
    <sheet name="Pg 4 - Financial Information" sheetId="5" r:id="rId4"/>
  </sheets>
  <definedNames>
    <definedName name="_xlnm.Print_Area" localSheetId="1">'Pg 2 - ePAF Calculation '!$B$1:$H$47</definedName>
    <definedName name="_xlnm.Print_Area" localSheetId="2">'Pg 3 - Participation'!$A$1:$Q$54</definedName>
    <definedName name="_xlnm.Print_Area" localSheetId="3">'Pg 4 - Financial Information'!$A$1:$AG$43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F46" i="7"/>
  <c r="D5" i="7"/>
  <c r="D33" i="7" l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B33" i="7"/>
  <c r="C33" i="7" s="1"/>
  <c r="B34" i="7" s="1"/>
  <c r="C34" i="7" s="1"/>
  <c r="B35" i="7" s="1"/>
  <c r="C35" i="7" s="1"/>
  <c r="B36" i="7" s="1"/>
  <c r="C36" i="7" s="1"/>
  <c r="B37" i="7" s="1"/>
  <c r="C37" i="7" s="1"/>
  <c r="B38" i="7" s="1"/>
  <c r="C38" i="7" s="1"/>
  <c r="B39" i="7" s="1"/>
  <c r="C39" i="7" s="1"/>
  <c r="B40" i="7" s="1"/>
  <c r="C40" i="7" s="1"/>
  <c r="B41" i="7" s="1"/>
  <c r="C41" i="7" s="1"/>
  <c r="B42" i="7" s="1"/>
  <c r="C42" i="7" s="1"/>
  <c r="B43" i="7" s="1"/>
  <c r="C43" i="7" s="1"/>
  <c r="B44" i="7" s="1"/>
  <c r="C44" i="7" s="1"/>
  <c r="B45" i="7" s="1"/>
  <c r="C45" i="7" s="1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D3" i="7"/>
  <c r="D7" i="7" s="1"/>
  <c r="G7" i="5"/>
  <c r="G9" i="5"/>
  <c r="T7" i="5"/>
  <c r="G20" i="5"/>
  <c r="G19" i="5"/>
  <c r="G18" i="5"/>
  <c r="G17" i="5"/>
  <c r="G16" i="5"/>
  <c r="G15" i="5"/>
  <c r="D11" i="8"/>
  <c r="D11" i="7" l="1"/>
  <c r="D16" i="7" s="1"/>
  <c r="F41" i="5"/>
  <c r="C11" i="8"/>
  <c r="C13" i="8" s="1"/>
  <c r="U9" i="5" l="1"/>
  <c r="E13" i="7" l="1"/>
  <c r="E14" i="7"/>
  <c r="E11" i="7"/>
  <c r="E15" i="7"/>
  <c r="E12" i="7"/>
  <c r="E16" i="7" l="1"/>
</calcChain>
</file>

<file path=xl/sharedStrings.xml><?xml version="1.0" encoding="utf-8"?>
<sst xmlns="http://schemas.openxmlformats.org/spreadsheetml/2006/main" count="156" uniqueCount="126">
  <si>
    <t>FY25 Annual IPR participation amount cannot exceed 25% of annual IBS</t>
  </si>
  <si>
    <t xml:space="preserve">Enter data into the yellow boxes.  </t>
  </si>
  <si>
    <t>Output (IBS) in the green box will autoload on following worksheets</t>
  </si>
  <si>
    <t>FY 25 raises are effective July 1, 2024</t>
  </si>
  <si>
    <t>Annual Salary in NBAJOBS</t>
  </si>
  <si>
    <t># of pays at this rate</t>
  </si>
  <si>
    <t>July 1, 2024 pay rate</t>
  </si>
  <si>
    <t>AY appointments = 20, FY appointments = 26</t>
  </si>
  <si>
    <t>Annual Institutional Base Salary (IBS)</t>
  </si>
  <si>
    <t>AY appointments must total 20</t>
  </si>
  <si>
    <t>FY appointments must total 26</t>
  </si>
  <si>
    <t>Maximum IPR payment allowable</t>
  </si>
  <si>
    <t>Labor Distribution Calculation (by payroll period)</t>
  </si>
  <si>
    <t>Current AY Base</t>
  </si>
  <si>
    <t>Form defaults to Page 1 C9</t>
  </si>
  <si>
    <t># of Pays per AY</t>
  </si>
  <si>
    <r>
      <rPr>
        <b/>
        <sz val="11"/>
        <color theme="1"/>
        <rFont val="Calibri"/>
        <family val="2"/>
        <scheme val="minor"/>
      </rPr>
      <t>AY</t>
    </r>
    <r>
      <rPr>
        <sz val="11"/>
        <color theme="1"/>
        <rFont val="Calibri"/>
        <family val="2"/>
        <scheme val="minor"/>
      </rPr>
      <t xml:space="preserve"> = 20, </t>
    </r>
    <r>
      <rPr>
        <b/>
        <sz val="11"/>
        <color theme="1"/>
        <rFont val="Calibri"/>
        <family val="2"/>
        <scheme val="minor"/>
      </rPr>
      <t>FY</t>
    </r>
    <r>
      <rPr>
        <sz val="11"/>
        <color theme="1"/>
        <rFont val="Calibri"/>
        <family val="2"/>
        <scheme val="minor"/>
      </rPr>
      <t xml:space="preserve"> = 26</t>
    </r>
  </si>
  <si>
    <t>Form defaults to Page 1 D9</t>
  </si>
  <si>
    <t>Bi-weekly payroll total</t>
  </si>
  <si>
    <t>Indexes to be paid from</t>
  </si>
  <si>
    <t>Salary amount</t>
  </si>
  <si>
    <t>EPAF %</t>
  </si>
  <si>
    <t>Acct Code</t>
  </si>
  <si>
    <t>State Index</t>
  </si>
  <si>
    <t>Grant index #1</t>
  </si>
  <si>
    <t>61123P</t>
  </si>
  <si>
    <t>Grant index #2</t>
  </si>
  <si>
    <t>Grant index #3</t>
  </si>
  <si>
    <t>Grant index #4</t>
  </si>
  <si>
    <t>Total bi-weekly salary</t>
  </si>
  <si>
    <t>Pay Period</t>
  </si>
  <si>
    <t>Payment</t>
  </si>
  <si>
    <t>61132R</t>
  </si>
  <si>
    <t>Pay No.</t>
  </si>
  <si>
    <t>Begin date</t>
  </si>
  <si>
    <t>End date</t>
  </si>
  <si>
    <t>Date</t>
  </si>
  <si>
    <t>Amount</t>
  </si>
  <si>
    <t>Fall 1 of 10</t>
  </si>
  <si>
    <t>Fall 2 of 10</t>
  </si>
  <si>
    <t>Fall 3 of 10</t>
  </si>
  <si>
    <t>Fall 4 of 10</t>
  </si>
  <si>
    <t>Fall 5 of 10</t>
  </si>
  <si>
    <t>Fall 6 of 10</t>
  </si>
  <si>
    <t>Fall 7 of 10</t>
  </si>
  <si>
    <t>Fall 8 of 10</t>
  </si>
  <si>
    <t>Fall 9 of 10</t>
  </si>
  <si>
    <t>Fall 10 of 10</t>
  </si>
  <si>
    <t>Spring 1 of 10</t>
  </si>
  <si>
    <t>Spring 2 of 10</t>
  </si>
  <si>
    <t>Spring 3 of 10</t>
  </si>
  <si>
    <t>Spring 4 of 10</t>
  </si>
  <si>
    <t>Spring 5 of 10</t>
  </si>
  <si>
    <t>Spring 6 of 10</t>
  </si>
  <si>
    <t>Spring 7 of 10</t>
  </si>
  <si>
    <t>Spring 8 of 10</t>
  </si>
  <si>
    <t>Spring 9 of 10</t>
  </si>
  <si>
    <t>Spring 10 of 10</t>
  </si>
  <si>
    <t>Total</t>
  </si>
  <si>
    <t>Intent to Participate in the Incentive Program for Researchers (IPR)</t>
  </si>
  <si>
    <t xml:space="preserve">This form needs to be initiated before the payroll deadline of the bi-weekly timeframe your effort is to be charged </t>
  </si>
  <si>
    <t>to your grant(s).  Retroactive requests cannot be processed.</t>
  </si>
  <si>
    <t>Name:</t>
  </si>
  <si>
    <t>Department:</t>
  </si>
  <si>
    <t>MSU ID</t>
  </si>
  <si>
    <t>Institutional Base Salary</t>
  </si>
  <si>
    <t>Defaults from Page 1</t>
  </si>
  <si>
    <t>In order to participate in the plan, you must affirm the following statements apply to your funding source(s):</t>
  </si>
  <si>
    <t>IPR Does not interfere with any cost sharing commitments</t>
  </si>
  <si>
    <r>
      <t xml:space="preserve">I understand if I submit more than my research % of effort for IPR, the costs associated with my </t>
    </r>
    <r>
      <rPr>
        <b/>
        <sz val="11"/>
        <color theme="1"/>
        <rFont val="Calibri"/>
        <family val="2"/>
        <scheme val="minor"/>
      </rPr>
      <t>approved</t>
    </r>
    <r>
      <rPr>
        <sz val="11"/>
        <color theme="1"/>
        <rFont val="Calibri"/>
        <family val="2"/>
        <scheme val="minor"/>
      </rPr>
      <t xml:space="preserve"> </t>
    </r>
  </si>
  <si>
    <t>teaching replacement will be deducted before processing the monthly incentive payment(s).</t>
  </si>
  <si>
    <t>To be completed by Faculty Member:</t>
  </si>
  <si>
    <t>I anticipate receiving additional compensation outside of the IPR Program</t>
  </si>
  <si>
    <t>Amount that will be received</t>
  </si>
  <si>
    <r>
      <t xml:space="preserve">I understand that maximum IPR pay and additional compensation from all sources cannot exceed 25% </t>
    </r>
    <r>
      <rPr>
        <sz val="11"/>
        <color rgb="FFFF0000"/>
        <rFont val="Calibri"/>
        <family val="2"/>
        <scheme val="minor"/>
      </rPr>
      <t>of my IBS.</t>
    </r>
  </si>
  <si>
    <t>To Be Completed by the Department Head:</t>
  </si>
  <si>
    <t>Faculty member received at least "meets expectations" in most recent annual review.</t>
  </si>
  <si>
    <t>% of IPR does not exceed % of Research workload (no teaching replacement required).</t>
  </si>
  <si>
    <t>OR</t>
  </si>
  <si>
    <t xml:space="preserve">% of IPR exceeded % of Research workload:  </t>
  </si>
  <si>
    <t>Total Cost of Teaching Replacement</t>
  </si>
  <si>
    <t>Faculty workload breakdown for the upcoming fiscal year is as follows:</t>
  </si>
  <si>
    <t>% Teaching</t>
  </si>
  <si>
    <t>% Research</t>
  </si>
  <si>
    <t>% Outreach/Service/Other</t>
  </si>
  <si>
    <r>
      <t xml:space="preserve">I have read the IPR policy </t>
    </r>
    <r>
      <rPr>
        <b/>
        <sz val="9"/>
        <rFont val="Calibri"/>
        <family val="2"/>
        <scheme val="minor"/>
      </rPr>
      <t>(http://www.montana.edu/research/osp/documents/Incentive_Program_Research_Policy.pdf)</t>
    </r>
    <r>
      <rPr>
        <b/>
        <sz val="11"/>
        <rFont val="Calibri"/>
        <family val="2"/>
        <scheme val="minor"/>
      </rPr>
      <t>:</t>
    </r>
  </si>
  <si>
    <t>Faculty Member Signature</t>
  </si>
  <si>
    <t>Department Head Signature</t>
  </si>
  <si>
    <t>Dean/AES/ES Signature</t>
  </si>
  <si>
    <t>PI Funding Approval (if different than participant)</t>
  </si>
  <si>
    <t>Provost Signature</t>
  </si>
  <si>
    <t>OSP Signature</t>
  </si>
  <si>
    <t>DocuSign Routing Queue:</t>
  </si>
  <si>
    <t>Sign</t>
  </si>
  <si>
    <t>Faculty Member</t>
  </si>
  <si>
    <t>As appropriate</t>
  </si>
  <si>
    <t>Department Head</t>
  </si>
  <si>
    <t>Home Department Head</t>
  </si>
  <si>
    <t>Dean</t>
  </si>
  <si>
    <t>Home Dean</t>
  </si>
  <si>
    <t>PI Funding Approval</t>
  </si>
  <si>
    <t>As appropriate if different than participant</t>
  </si>
  <si>
    <t>Provost</t>
  </si>
  <si>
    <t>jheard@montana.edu</t>
  </si>
  <si>
    <t>OSP</t>
  </si>
  <si>
    <r>
      <rPr>
        <sz val="10"/>
        <color theme="1"/>
        <rFont val="Calibri"/>
        <family val="2"/>
        <scheme val="minor"/>
      </rPr>
      <t>Fiscal Manager</t>
    </r>
    <r>
      <rPr>
        <sz val="11"/>
        <color theme="1"/>
        <rFont val="Calibri"/>
        <family val="2"/>
        <scheme val="minor"/>
      </rPr>
      <t xml:space="preserve">       </t>
    </r>
    <r>
      <rPr>
        <sz val="10"/>
        <color theme="1"/>
        <rFont val="Calibri"/>
        <family val="2"/>
        <scheme val="minor"/>
      </rPr>
      <t>https://www.montana.edu/research/osp/aboutus/fiscal_managers_by_org.html</t>
    </r>
  </si>
  <si>
    <t>https://www.montana.edu/research/osp/aboutus/fiscal_managers_by_org.html</t>
  </si>
  <si>
    <t>Copy</t>
  </si>
  <si>
    <t xml:space="preserve">EPAF Processor </t>
  </si>
  <si>
    <t>As appropriate for your department</t>
  </si>
  <si>
    <t>MSU Payroll</t>
  </si>
  <si>
    <t>msupayroll@montana.edu</t>
  </si>
  <si>
    <t>Extension</t>
  </si>
  <si>
    <t>sandyrg@montana.edu</t>
  </si>
  <si>
    <t>This form needs to be initiated before the payroll deadline of the bi-weekly timeframe your effort is to be charged to your grant(s).</t>
  </si>
  <si>
    <t>Retroactive requests cannot be processed</t>
  </si>
  <si>
    <t>2024 Biweekly Payroll Calendar Due Dates</t>
  </si>
  <si>
    <t>GID #:</t>
  </si>
  <si>
    <t>Institutional Base</t>
  </si>
  <si>
    <t>Charge the following salary to my grant fund(s):</t>
  </si>
  <si>
    <t>Charge the following IPR payment to base funding source:</t>
  </si>
  <si>
    <t>Grant Indexes for IPR Participation (acct 61123P)</t>
  </si>
  <si>
    <t>Indexes for IPR Payout (should total 100% and acct 61132R)</t>
  </si>
  <si>
    <t>Index #</t>
  </si>
  <si>
    <t>Index %</t>
  </si>
  <si>
    <t>2025 Biweekly Payroll Calendar Due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</si>
</sst>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  <numFmt numFmtId="166" formatCode="m/d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.5"/>
      <color rgb="FF000000"/>
      <name val="Calibri"/>
      <family val="2"/>
    </font>
    <font>
      <sz val="8.5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3" fillId="0" borderId="0" xfId="0" applyFont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0" fillId="0" borderId="6" xfId="0" applyBorder="1"/>
    <xf numFmtId="0" fontId="3" fillId="0" borderId="6" xfId="0" applyFon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8" xfId="0" applyFont="1" applyBorder="1"/>
    <xf numFmtId="0" fontId="0" fillId="0" borderId="9" xfId="0" applyBorder="1"/>
    <xf numFmtId="0" fontId="13" fillId="0" borderId="0" xfId="0" applyFont="1"/>
    <xf numFmtId="0" fontId="1" fillId="0" borderId="10" xfId="0" applyFont="1" applyBorder="1"/>
    <xf numFmtId="0" fontId="10" fillId="0" borderId="11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6" xfId="0" applyFont="1" applyBorder="1"/>
    <xf numFmtId="0" fontId="16" fillId="0" borderId="0" xfId="0" applyFont="1"/>
    <xf numFmtId="0" fontId="0" fillId="0" borderId="0" xfId="0" applyAlignment="1">
      <alignment vertical="center"/>
    </xf>
    <xf numFmtId="10" fontId="12" fillId="0" borderId="6" xfId="0" applyNumberFormat="1" applyFont="1" applyBorder="1"/>
    <xf numFmtId="10" fontId="0" fillId="0" borderId="0" xfId="0" applyNumberFormat="1"/>
    <xf numFmtId="42" fontId="13" fillId="0" borderId="0" xfId="0" applyNumberFormat="1" applyFont="1" applyAlignment="1">
      <alignment horizontal="right"/>
    </xf>
    <xf numFmtId="0" fontId="17" fillId="0" borderId="0" xfId="0" applyFont="1"/>
    <xf numFmtId="44" fontId="0" fillId="0" borderId="0" xfId="0" applyNumberFormat="1" applyAlignment="1">
      <alignment horizontal="right"/>
    </xf>
    <xf numFmtId="44" fontId="0" fillId="0" borderId="0" xfId="0" applyNumberFormat="1" applyAlignment="1">
      <alignment horizontal="left"/>
    </xf>
    <xf numFmtId="3" fontId="6" fillId="0" borderId="0" xfId="0" applyNumberFormat="1" applyFont="1"/>
    <xf numFmtId="0" fontId="13" fillId="0" borderId="0" xfId="0" applyFont="1" applyAlignment="1">
      <alignment horizontal="center"/>
    </xf>
    <xf numFmtId="0" fontId="0" fillId="2" borderId="0" xfId="0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4" fontId="0" fillId="0" borderId="0" xfId="0" applyNumberFormat="1"/>
    <xf numFmtId="0" fontId="18" fillId="0" borderId="0" xfId="1" applyBorder="1"/>
    <xf numFmtId="7" fontId="0" fillId="0" borderId="1" xfId="0" applyNumberFormat="1" applyBorder="1"/>
    <xf numFmtId="0" fontId="18" fillId="0" borderId="0" xfId="1"/>
    <xf numFmtId="0" fontId="18" fillId="0" borderId="11" xfId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right"/>
    </xf>
    <xf numFmtId="4" fontId="0" fillId="0" borderId="16" xfId="0" applyNumberFormat="1" applyBorder="1"/>
    <xf numFmtId="0" fontId="20" fillId="0" borderId="10" xfId="0" applyFont="1" applyBorder="1"/>
    <xf numFmtId="0" fontId="21" fillId="0" borderId="0" xfId="0" applyFont="1"/>
    <xf numFmtId="0" fontId="21" fillId="0" borderId="11" xfId="0" applyFont="1" applyBorder="1"/>
    <xf numFmtId="4" fontId="0" fillId="0" borderId="1" xfId="0" applyNumberFormat="1" applyBorder="1"/>
    <xf numFmtId="0" fontId="6" fillId="2" borderId="1" xfId="0" quotePrefix="1" applyFont="1" applyFill="1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44" fontId="6" fillId="0" borderId="1" xfId="0" applyNumberFormat="1" applyFont="1" applyBorder="1"/>
    <xf numFmtId="44" fontId="6" fillId="0" borderId="0" xfId="0" applyNumberFormat="1" applyFont="1"/>
    <xf numFmtId="44" fontId="6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21" fillId="0" borderId="0" xfId="0" applyNumberFormat="1" applyFont="1"/>
    <xf numFmtId="0" fontId="0" fillId="0" borderId="0" xfId="0" applyAlignment="1">
      <alignment horizontal="left" vertical="center"/>
    </xf>
    <xf numFmtId="14" fontId="24" fillId="0" borderId="0" xfId="0" applyNumberFormat="1" applyFont="1" applyAlignment="1">
      <alignment horizontal="center" wrapText="1"/>
    </xf>
    <xf numFmtId="14" fontId="24" fillId="0" borderId="0" xfId="0" applyNumberFormat="1" applyFont="1" applyAlignment="1">
      <alignment horizontal="center"/>
    </xf>
    <xf numFmtId="0" fontId="6" fillId="0" borderId="11" xfId="0" applyFont="1" applyBorder="1"/>
    <xf numFmtId="3" fontId="0" fillId="0" borderId="1" xfId="0" applyNumberFormat="1" applyBorder="1"/>
    <xf numFmtId="43" fontId="1" fillId="0" borderId="18" xfId="2" applyFont="1" applyBorder="1"/>
    <xf numFmtId="0" fontId="1" fillId="0" borderId="20" xfId="0" applyFont="1" applyBorder="1"/>
    <xf numFmtId="0" fontId="0" fillId="0" borderId="19" xfId="0" applyBorder="1"/>
    <xf numFmtId="0" fontId="1" fillId="0" borderId="21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1" applyFill="1" applyBorder="1"/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24" fillId="0" borderId="0" xfId="0" applyFont="1"/>
    <xf numFmtId="0" fontId="1" fillId="0" borderId="22" xfId="0" applyFont="1" applyBorder="1"/>
    <xf numFmtId="0" fontId="1" fillId="0" borderId="24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4" fontId="0" fillId="0" borderId="5" xfId="0" applyNumberFormat="1" applyBorder="1"/>
    <xf numFmtId="0" fontId="0" fillId="0" borderId="23" xfId="0" applyBorder="1"/>
    <xf numFmtId="0" fontId="0" fillId="5" borderId="0" xfId="0" applyFill="1"/>
    <xf numFmtId="4" fontId="0" fillId="4" borderId="0" xfId="0" applyNumberFormat="1" applyFill="1"/>
    <xf numFmtId="7" fontId="10" fillId="0" borderId="0" xfId="0" applyNumberFormat="1" applyFont="1"/>
    <xf numFmtId="7" fontId="25" fillId="0" borderId="0" xfId="0" applyNumberFormat="1" applyFont="1"/>
    <xf numFmtId="10" fontId="25" fillId="0" borderId="0" xfId="0" applyNumberFormat="1" applyFont="1"/>
    <xf numFmtId="10" fontId="6" fillId="2" borderId="1" xfId="0" applyNumberFormat="1" applyFont="1" applyFill="1" applyBorder="1" applyAlignment="1">
      <alignment horizontal="center"/>
    </xf>
    <xf numFmtId="10" fontId="6" fillId="2" borderId="2" xfId="0" applyNumberFormat="1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0" fontId="14" fillId="2" borderId="2" xfId="0" applyNumberFormat="1" applyFont="1" applyFill="1" applyBorder="1" applyAlignment="1">
      <alignment horizontal="center"/>
    </xf>
    <xf numFmtId="43" fontId="0" fillId="0" borderId="6" xfId="2" applyFont="1" applyBorder="1"/>
    <xf numFmtId="0" fontId="1" fillId="5" borderId="0" xfId="0" applyFont="1" applyFill="1"/>
    <xf numFmtId="0" fontId="0" fillId="0" borderId="3" xfId="3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 wrapText="1"/>
    </xf>
    <xf numFmtId="2" fontId="0" fillId="0" borderId="0" xfId="0" applyNumberFormat="1"/>
    <xf numFmtId="2" fontId="0" fillId="0" borderId="16" xfId="0" applyNumberFormat="1" applyBorder="1"/>
    <xf numFmtId="166" fontId="27" fillId="0" borderId="30" xfId="0" applyNumberFormat="1" applyFont="1" applyBorder="1" applyAlignment="1">
      <alignment horizontal="center" vertical="top" shrinkToFit="1"/>
    </xf>
    <xf numFmtId="165" fontId="28" fillId="0" borderId="3" xfId="0" applyNumberFormat="1" applyFont="1" applyBorder="1" applyAlignment="1">
      <alignment horizontal="center"/>
    </xf>
    <xf numFmtId="166" fontId="29" fillId="0" borderId="30" xfId="0" applyNumberFormat="1" applyFont="1" applyBorder="1" applyAlignment="1">
      <alignment horizontal="center" shrinkToFit="1"/>
    </xf>
    <xf numFmtId="4" fontId="0" fillId="5" borderId="0" xfId="0" applyNumberForma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0" borderId="3" xfId="0" applyFont="1" applyBorder="1" applyAlignment="1">
      <alignment horizontal="center"/>
    </xf>
    <xf numFmtId="44" fontId="6" fillId="0" borderId="17" xfId="0" applyNumberFormat="1" applyFont="1" applyBorder="1" applyAlignment="1">
      <alignment horizontal="right"/>
    </xf>
    <xf numFmtId="44" fontId="6" fillId="0" borderId="7" xfId="0" applyNumberFormat="1" applyFont="1" applyBorder="1" applyAlignment="1">
      <alignment horizontal="right"/>
    </xf>
    <xf numFmtId="0" fontId="15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8" fillId="0" borderId="0" xfId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 xr:uid="{A6D384BB-4997-4D57-9097-9714B7A828C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andyrg@montana.edu" TargetMode="External"/><Relationship Id="rId2" Type="http://schemas.openxmlformats.org/officeDocument/2006/relationships/hyperlink" Target="mailto:msupayroll@montana.edu" TargetMode="External"/><Relationship Id="rId1" Type="http://schemas.openxmlformats.org/officeDocument/2006/relationships/hyperlink" Target="https://www.montana.edu/research/osp/aboutus/fiscal_managers_by_org.html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ontana.edu/hr/benefits-payroll/calendar/index.html" TargetMode="External"/><Relationship Id="rId1" Type="http://schemas.openxmlformats.org/officeDocument/2006/relationships/hyperlink" Target="https://www.montana.edu/hr/benefits-payroll/calendar/2025PROCESSINGDAT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tabSelected="1" workbookViewId="0">
      <selection activeCell="B9" sqref="B9"/>
    </sheetView>
  </sheetViews>
  <sheetFormatPr defaultRowHeight="14.4" x14ac:dyDescent="0.3"/>
  <cols>
    <col min="1" max="1" width="14.09765625" customWidth="1"/>
    <col min="2" max="2" width="34.09765625" bestFit="1" customWidth="1"/>
    <col min="3" max="3" width="25.69921875" customWidth="1"/>
    <col min="4" max="4" width="22.8984375" customWidth="1"/>
    <col min="5" max="5" width="2.69921875" customWidth="1"/>
    <col min="6" max="6" width="11.69921875" customWidth="1"/>
    <col min="9" max="9" width="11.59765625" bestFit="1" customWidth="1"/>
  </cols>
  <sheetData>
    <row r="1" spans="1:9" x14ac:dyDescent="0.3">
      <c r="A1" s="1" t="s">
        <v>0</v>
      </c>
      <c r="B1" s="1"/>
      <c r="C1" s="63"/>
      <c r="D1" s="1"/>
      <c r="E1" s="1"/>
      <c r="F1" s="1"/>
      <c r="G1" s="1"/>
      <c r="H1" s="1"/>
    </row>
    <row r="2" spans="1:9" x14ac:dyDescent="0.3">
      <c r="A2" s="1"/>
      <c r="B2" s="1"/>
      <c r="C2" s="63"/>
      <c r="D2" s="1"/>
      <c r="E2" s="1"/>
      <c r="F2" s="1"/>
      <c r="G2" s="1"/>
      <c r="H2" s="1"/>
    </row>
    <row r="3" spans="1:9" x14ac:dyDescent="0.3">
      <c r="A3" s="118" t="s">
        <v>1</v>
      </c>
      <c r="B3" s="118"/>
      <c r="C3" s="63"/>
      <c r="D3" s="1"/>
      <c r="E3" s="1"/>
      <c r="F3" s="1"/>
      <c r="G3" s="1"/>
      <c r="H3" s="1"/>
    </row>
    <row r="4" spans="1:9" x14ac:dyDescent="0.3">
      <c r="A4" s="1" t="s">
        <v>2</v>
      </c>
      <c r="C4" s="62"/>
      <c r="I4" s="76"/>
    </row>
    <row r="5" spans="1:9" ht="15" thickBot="1" x14ac:dyDescent="0.35">
      <c r="C5" s="62"/>
      <c r="I5" s="117"/>
    </row>
    <row r="6" spans="1:9" x14ac:dyDescent="0.3">
      <c r="A6" s="99" t="s">
        <v>3</v>
      </c>
      <c r="B6" s="13"/>
      <c r="C6" s="105"/>
      <c r="D6" s="13"/>
      <c r="E6" s="13"/>
      <c r="F6" s="13"/>
      <c r="G6" s="13"/>
      <c r="H6" s="13"/>
      <c r="I6" s="106"/>
    </row>
    <row r="7" spans="1:9" x14ac:dyDescent="0.3">
      <c r="A7" s="100"/>
      <c r="C7" s="62"/>
      <c r="I7" s="102"/>
    </row>
    <row r="8" spans="1:9" x14ac:dyDescent="0.3">
      <c r="A8" s="101"/>
      <c r="C8" s="1" t="s">
        <v>4</v>
      </c>
      <c r="D8" s="1" t="s">
        <v>5</v>
      </c>
      <c r="E8" s="1"/>
      <c r="I8" s="102"/>
    </row>
    <row r="9" spans="1:9" x14ac:dyDescent="0.3">
      <c r="A9" s="101"/>
      <c r="B9" t="s">
        <v>6</v>
      </c>
      <c r="C9" s="131"/>
      <c r="D9" s="107">
        <v>20</v>
      </c>
      <c r="F9" t="s">
        <v>7</v>
      </c>
      <c r="I9" s="102"/>
    </row>
    <row r="10" spans="1:9" x14ac:dyDescent="0.3">
      <c r="A10" s="101"/>
      <c r="C10" s="62"/>
      <c r="I10" s="102"/>
    </row>
    <row r="11" spans="1:9" x14ac:dyDescent="0.3">
      <c r="A11" s="101"/>
      <c r="B11" t="s">
        <v>8</v>
      </c>
      <c r="C11" s="108">
        <f>C9</f>
        <v>0</v>
      </c>
      <c r="D11">
        <f>SUM(D9:D9)</f>
        <v>20</v>
      </c>
      <c r="F11" s="1" t="s">
        <v>9</v>
      </c>
      <c r="G11" s="1"/>
      <c r="H11" s="1"/>
      <c r="I11" s="102"/>
    </row>
    <row r="12" spans="1:9" x14ac:dyDescent="0.3">
      <c r="A12" s="101"/>
      <c r="F12" s="1" t="s">
        <v>10</v>
      </c>
      <c r="G12" s="1"/>
      <c r="H12" s="1"/>
      <c r="I12" s="102"/>
    </row>
    <row r="13" spans="1:9" x14ac:dyDescent="0.3">
      <c r="A13" s="101"/>
      <c r="B13" t="s">
        <v>11</v>
      </c>
      <c r="C13" s="62">
        <f>C11*0.25</f>
        <v>0</v>
      </c>
      <c r="I13" s="102"/>
    </row>
    <row r="14" spans="1:9" x14ac:dyDescent="0.3">
      <c r="A14" s="101"/>
      <c r="I14" s="102"/>
    </row>
    <row r="15" spans="1:9" x14ac:dyDescent="0.3">
      <c r="A15" s="101"/>
      <c r="I15" s="102"/>
    </row>
    <row r="16" spans="1:9" ht="15" thickBot="1" x14ac:dyDescent="0.35">
      <c r="A16" s="103"/>
      <c r="B16" s="10"/>
      <c r="C16" s="10"/>
      <c r="D16" s="10"/>
      <c r="E16" s="10"/>
      <c r="F16" s="10"/>
      <c r="G16" s="10"/>
      <c r="H16" s="10"/>
      <c r="I16" s="104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6"/>
  <sheetViews>
    <sheetView showGridLines="0" topLeftCell="A23" workbookViewId="0">
      <selection activeCell="F47" sqref="F47"/>
    </sheetView>
  </sheetViews>
  <sheetFormatPr defaultColWidth="8.69921875" defaultRowHeight="14.4" x14ac:dyDescent="0.3"/>
  <cols>
    <col min="2" max="2" width="16.09765625" customWidth="1"/>
    <col min="3" max="3" width="14.8984375" customWidth="1"/>
    <col min="4" max="4" width="14.3984375" style="62" customWidth="1"/>
    <col min="6" max="6" width="11.09765625" customWidth="1"/>
    <col min="7" max="7" width="3.09765625" customWidth="1"/>
    <col min="8" max="8" width="20.69921875" customWidth="1"/>
  </cols>
  <sheetData>
    <row r="1" spans="2:27" ht="21.35" x14ac:dyDescent="0.45">
      <c r="B1" s="72" t="s">
        <v>12</v>
      </c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  <c r="Z1" s="74"/>
      <c r="AA1" s="74"/>
    </row>
    <row r="2" spans="2:27" x14ac:dyDescent="0.3">
      <c r="F2" s="83"/>
      <c r="H2" s="83"/>
    </row>
    <row r="3" spans="2:27" x14ac:dyDescent="0.3">
      <c r="B3" t="s">
        <v>13</v>
      </c>
      <c r="D3" s="69">
        <f>'Pg 1 - 25% cap verification'!C9</f>
        <v>0</v>
      </c>
      <c r="E3" s="98" t="s">
        <v>14</v>
      </c>
      <c r="F3" s="98"/>
      <c r="G3" s="98"/>
      <c r="H3" s="98"/>
    </row>
    <row r="5" spans="2:27" x14ac:dyDescent="0.3">
      <c r="B5" t="s">
        <v>15</v>
      </c>
      <c r="D5" s="89">
        <f>'Pg 1 - 25% cap verification'!D9</f>
        <v>20</v>
      </c>
      <c r="E5" t="s">
        <v>16</v>
      </c>
      <c r="G5" s="98" t="s">
        <v>17</v>
      </c>
    </row>
    <row r="7" spans="2:27" x14ac:dyDescent="0.3">
      <c r="B7" t="s">
        <v>18</v>
      </c>
      <c r="D7" s="69">
        <f>IFERROR(SUM(D3/D5),"0")</f>
        <v>0</v>
      </c>
    </row>
    <row r="8" spans="2:27" x14ac:dyDescent="0.3">
      <c r="D8" s="84"/>
    </row>
    <row r="10" spans="2:27" x14ac:dyDescent="0.3">
      <c r="B10" t="s">
        <v>19</v>
      </c>
      <c r="D10" s="63" t="s">
        <v>20</v>
      </c>
      <c r="E10" s="1" t="s">
        <v>21</v>
      </c>
      <c r="F10" s="1" t="s">
        <v>22</v>
      </c>
    </row>
    <row r="11" spans="2:27" x14ac:dyDescent="0.3">
      <c r="B11" s="75" t="s">
        <v>23</v>
      </c>
      <c r="C11" s="75"/>
      <c r="D11" s="69">
        <f>SUM(D7-D12-D13-D14-D15)</f>
        <v>0</v>
      </c>
      <c r="E11" s="126" t="e">
        <f>(D11/$D$16)*100</f>
        <v>#DIV/0!</v>
      </c>
      <c r="F11">
        <v>61123</v>
      </c>
    </row>
    <row r="12" spans="2:27" x14ac:dyDescent="0.3">
      <c r="B12" s="75" t="s">
        <v>24</v>
      </c>
      <c r="C12" s="85"/>
      <c r="D12" s="69">
        <v>0</v>
      </c>
      <c r="E12" s="126" t="e">
        <f>(D12/$D$16)*100</f>
        <v>#DIV/0!</v>
      </c>
      <c r="F12" s="94" t="s">
        <v>25</v>
      </c>
    </row>
    <row r="13" spans="2:27" x14ac:dyDescent="0.3">
      <c r="B13" s="75" t="s">
        <v>26</v>
      </c>
      <c r="C13" s="85"/>
      <c r="D13" s="69">
        <v>0</v>
      </c>
      <c r="E13" s="126" t="e">
        <f t="shared" ref="E13:E14" si="0">(D13/$D$16)*100</f>
        <v>#DIV/0!</v>
      </c>
      <c r="F13" s="94" t="s">
        <v>25</v>
      </c>
    </row>
    <row r="14" spans="2:27" x14ac:dyDescent="0.3">
      <c r="B14" s="75" t="s">
        <v>27</v>
      </c>
      <c r="C14" s="85"/>
      <c r="D14" s="69">
        <v>0</v>
      </c>
      <c r="E14" s="126" t="e">
        <f t="shared" si="0"/>
        <v>#DIV/0!</v>
      </c>
      <c r="F14" s="94" t="s">
        <v>25</v>
      </c>
    </row>
    <row r="15" spans="2:27" x14ac:dyDescent="0.3">
      <c r="B15" s="75" t="s">
        <v>28</v>
      </c>
      <c r="C15" s="75"/>
      <c r="D15" s="69">
        <v>0</v>
      </c>
      <c r="E15" s="126" t="e">
        <f>(D15/$D$16)*100</f>
        <v>#DIV/0!</v>
      </c>
      <c r="F15" s="94" t="s">
        <v>25</v>
      </c>
    </row>
    <row r="16" spans="2:27" ht="15" thickBot="1" x14ac:dyDescent="0.35">
      <c r="B16" s="64" t="s">
        <v>29</v>
      </c>
      <c r="C16" s="64"/>
      <c r="D16" s="65">
        <f>SUM(D11:D15)</f>
        <v>0</v>
      </c>
      <c r="E16" s="127" t="e">
        <f>SUM(E11:E15)/100</f>
        <v>#DIV/0!</v>
      </c>
    </row>
    <row r="18" spans="1:8" x14ac:dyDescent="0.3">
      <c r="B18" s="132" t="s">
        <v>30</v>
      </c>
      <c r="C18" s="132"/>
      <c r="D18" s="78" t="s">
        <v>31</v>
      </c>
      <c r="E18" s="1"/>
      <c r="F18" s="78" t="s">
        <v>32</v>
      </c>
    </row>
    <row r="19" spans="1:8" ht="15" thickBot="1" x14ac:dyDescent="0.35">
      <c r="A19" s="97" t="s">
        <v>33</v>
      </c>
      <c r="B19" s="97" t="s">
        <v>34</v>
      </c>
      <c r="C19" s="83" t="s">
        <v>35</v>
      </c>
      <c r="D19" s="78" t="s">
        <v>36</v>
      </c>
      <c r="F19" s="82" t="s">
        <v>37</v>
      </c>
    </row>
    <row r="20" spans="1:8" x14ac:dyDescent="0.3">
      <c r="A20" s="119">
        <v>15</v>
      </c>
      <c r="B20" s="128">
        <v>45472</v>
      </c>
      <c r="C20" s="128">
        <v>45485</v>
      </c>
      <c r="D20" s="128">
        <v>45497</v>
      </c>
      <c r="F20" s="79">
        <v>0</v>
      </c>
      <c r="H20" s="80"/>
    </row>
    <row r="21" spans="1:8" x14ac:dyDescent="0.3">
      <c r="A21" s="119">
        <v>16</v>
      </c>
      <c r="B21" s="128">
        <v>45486</v>
      </c>
      <c r="C21" s="128">
        <v>45499</v>
      </c>
      <c r="D21" s="128">
        <v>45511</v>
      </c>
      <c r="F21" s="79">
        <v>0</v>
      </c>
      <c r="H21" s="80"/>
    </row>
    <row r="22" spans="1:8" x14ac:dyDescent="0.3">
      <c r="A22" s="119">
        <v>17</v>
      </c>
      <c r="B22" s="128">
        <v>45500</v>
      </c>
      <c r="C22" s="128">
        <v>45513</v>
      </c>
      <c r="D22" s="128">
        <v>45525</v>
      </c>
      <c r="F22" s="79">
        <v>0</v>
      </c>
      <c r="H22" s="80"/>
    </row>
    <row r="23" spans="1:8" x14ac:dyDescent="0.3">
      <c r="A23" s="119">
        <v>18</v>
      </c>
      <c r="B23" s="128">
        <v>45514</v>
      </c>
      <c r="C23" s="128">
        <v>45527</v>
      </c>
      <c r="D23" s="128">
        <v>45539</v>
      </c>
      <c r="F23" s="79">
        <v>0</v>
      </c>
      <c r="H23" s="80" t="s">
        <v>38</v>
      </c>
    </row>
    <row r="24" spans="1:8" x14ac:dyDescent="0.3">
      <c r="A24" s="119">
        <v>19</v>
      </c>
      <c r="B24" s="128">
        <v>45528</v>
      </c>
      <c r="C24" s="128">
        <v>45541</v>
      </c>
      <c r="D24" s="128">
        <v>45553</v>
      </c>
      <c r="F24" s="79">
        <v>0</v>
      </c>
      <c r="H24" s="80" t="s">
        <v>39</v>
      </c>
    </row>
    <row r="25" spans="1:8" x14ac:dyDescent="0.3">
      <c r="A25" s="119">
        <v>20</v>
      </c>
      <c r="B25" s="128">
        <v>45542</v>
      </c>
      <c r="C25" s="128">
        <v>45555</v>
      </c>
      <c r="D25" s="128">
        <v>45567</v>
      </c>
      <c r="F25" s="79">
        <v>0</v>
      </c>
      <c r="H25" s="80" t="s">
        <v>40</v>
      </c>
    </row>
    <row r="26" spans="1:8" x14ac:dyDescent="0.3">
      <c r="A26" s="119">
        <v>21</v>
      </c>
      <c r="B26" s="128">
        <v>45556</v>
      </c>
      <c r="C26" s="128">
        <v>45569</v>
      </c>
      <c r="D26" s="128">
        <v>45581</v>
      </c>
      <c r="F26" s="79">
        <v>0</v>
      </c>
      <c r="H26" s="80" t="s">
        <v>41</v>
      </c>
    </row>
    <row r="27" spans="1:8" x14ac:dyDescent="0.3">
      <c r="A27" s="119">
        <v>22</v>
      </c>
      <c r="B27" s="128">
        <v>45570</v>
      </c>
      <c r="C27" s="128">
        <v>45583</v>
      </c>
      <c r="D27" s="128">
        <v>45595</v>
      </c>
      <c r="F27" s="79">
        <v>0</v>
      </c>
      <c r="H27" s="80" t="s">
        <v>42</v>
      </c>
    </row>
    <row r="28" spans="1:8" x14ac:dyDescent="0.3">
      <c r="A28" s="119">
        <v>23</v>
      </c>
      <c r="B28" s="128">
        <v>45584</v>
      </c>
      <c r="C28" s="128">
        <v>45597</v>
      </c>
      <c r="D28" s="128">
        <v>45609</v>
      </c>
      <c r="F28" s="79">
        <v>0</v>
      </c>
      <c r="H28" s="80" t="s">
        <v>43</v>
      </c>
    </row>
    <row r="29" spans="1:8" x14ac:dyDescent="0.3">
      <c r="A29" s="119">
        <v>24</v>
      </c>
      <c r="B29" s="128">
        <v>45598</v>
      </c>
      <c r="C29" s="128">
        <v>45611</v>
      </c>
      <c r="D29" s="128">
        <v>45623</v>
      </c>
      <c r="F29" s="79">
        <v>0</v>
      </c>
      <c r="H29" s="80" t="s">
        <v>44</v>
      </c>
    </row>
    <row r="30" spans="1:8" x14ac:dyDescent="0.3">
      <c r="A30" s="119">
        <v>25</v>
      </c>
      <c r="B30" s="128">
        <v>45612</v>
      </c>
      <c r="C30" s="128">
        <v>45625</v>
      </c>
      <c r="D30" s="128">
        <v>45637</v>
      </c>
      <c r="F30" s="79">
        <v>0</v>
      </c>
      <c r="H30" s="80" t="s">
        <v>45</v>
      </c>
    </row>
    <row r="31" spans="1:8" x14ac:dyDescent="0.3">
      <c r="A31" s="119">
        <v>26</v>
      </c>
      <c r="B31" s="128">
        <v>45626</v>
      </c>
      <c r="C31" s="128">
        <v>45639</v>
      </c>
      <c r="D31" s="128">
        <v>45650</v>
      </c>
      <c r="F31" s="79">
        <v>0</v>
      </c>
      <c r="H31" s="80" t="s">
        <v>46</v>
      </c>
    </row>
    <row r="32" spans="1:8" x14ac:dyDescent="0.3">
      <c r="A32" s="123">
        <v>1</v>
      </c>
      <c r="B32" s="128">
        <v>45640</v>
      </c>
      <c r="C32" s="128">
        <v>45653</v>
      </c>
      <c r="D32" s="128">
        <v>45665</v>
      </c>
      <c r="F32" s="79">
        <v>0</v>
      </c>
      <c r="H32" s="80" t="s">
        <v>47</v>
      </c>
    </row>
    <row r="33" spans="1:8" x14ac:dyDescent="0.3">
      <c r="A33" s="119">
        <v>2</v>
      </c>
      <c r="B33" s="129">
        <f t="shared" ref="B33:B45" si="1">C32+1</f>
        <v>45654</v>
      </c>
      <c r="C33" s="129">
        <f t="shared" ref="C33:C45" si="2">B33+13</f>
        <v>45667</v>
      </c>
      <c r="D33" s="129">
        <f t="shared" ref="D33:D45" si="3">D32+14</f>
        <v>45679</v>
      </c>
      <c r="F33" s="79">
        <v>0</v>
      </c>
      <c r="H33" s="80" t="s">
        <v>48</v>
      </c>
    </row>
    <row r="34" spans="1:8" x14ac:dyDescent="0.3">
      <c r="A34" s="119">
        <v>3</v>
      </c>
      <c r="B34" s="129">
        <f t="shared" si="1"/>
        <v>45668</v>
      </c>
      <c r="C34" s="129">
        <f t="shared" si="2"/>
        <v>45681</v>
      </c>
      <c r="D34" s="129">
        <f t="shared" si="3"/>
        <v>45693</v>
      </c>
      <c r="F34" s="79">
        <v>0</v>
      </c>
      <c r="H34" s="80" t="s">
        <v>49</v>
      </c>
    </row>
    <row r="35" spans="1:8" x14ac:dyDescent="0.3">
      <c r="A35" s="119">
        <v>4</v>
      </c>
      <c r="B35" s="129">
        <f t="shared" si="1"/>
        <v>45682</v>
      </c>
      <c r="C35" s="129">
        <f t="shared" si="2"/>
        <v>45695</v>
      </c>
      <c r="D35" s="129">
        <f t="shared" si="3"/>
        <v>45707</v>
      </c>
      <c r="F35" s="79">
        <v>0</v>
      </c>
      <c r="H35" s="80" t="s">
        <v>50</v>
      </c>
    </row>
    <row r="36" spans="1:8" x14ac:dyDescent="0.3">
      <c r="A36" s="119">
        <v>5</v>
      </c>
      <c r="B36" s="129">
        <f t="shared" si="1"/>
        <v>45696</v>
      </c>
      <c r="C36" s="129">
        <f t="shared" si="2"/>
        <v>45709</v>
      </c>
      <c r="D36" s="129">
        <f t="shared" si="3"/>
        <v>45721</v>
      </c>
      <c r="F36" s="79">
        <v>0</v>
      </c>
      <c r="H36" s="80" t="s">
        <v>51</v>
      </c>
    </row>
    <row r="37" spans="1:8" x14ac:dyDescent="0.3">
      <c r="A37" s="119">
        <v>6</v>
      </c>
      <c r="B37" s="129">
        <f t="shared" si="1"/>
        <v>45710</v>
      </c>
      <c r="C37" s="129">
        <f t="shared" si="2"/>
        <v>45723</v>
      </c>
      <c r="D37" s="129">
        <f t="shared" si="3"/>
        <v>45735</v>
      </c>
      <c r="F37" s="79">
        <v>0</v>
      </c>
      <c r="H37" s="80" t="s">
        <v>52</v>
      </c>
    </row>
    <row r="38" spans="1:8" x14ac:dyDescent="0.3">
      <c r="A38" s="119">
        <v>7</v>
      </c>
      <c r="B38" s="129">
        <f t="shared" si="1"/>
        <v>45724</v>
      </c>
      <c r="C38" s="129">
        <f t="shared" si="2"/>
        <v>45737</v>
      </c>
      <c r="D38" s="129">
        <f t="shared" si="3"/>
        <v>45749</v>
      </c>
      <c r="F38" s="79">
        <v>0</v>
      </c>
      <c r="H38" s="80" t="s">
        <v>53</v>
      </c>
    </row>
    <row r="39" spans="1:8" x14ac:dyDescent="0.3">
      <c r="A39" s="119">
        <v>8</v>
      </c>
      <c r="B39" s="129">
        <f t="shared" si="1"/>
        <v>45738</v>
      </c>
      <c r="C39" s="129">
        <f t="shared" si="2"/>
        <v>45751</v>
      </c>
      <c r="D39" s="129">
        <f t="shared" si="3"/>
        <v>45763</v>
      </c>
      <c r="F39" s="79">
        <v>0</v>
      </c>
      <c r="H39" s="80" t="s">
        <v>54</v>
      </c>
    </row>
    <row r="40" spans="1:8" x14ac:dyDescent="0.3">
      <c r="A40" s="119">
        <v>9</v>
      </c>
      <c r="B40" s="129">
        <f t="shared" si="1"/>
        <v>45752</v>
      </c>
      <c r="C40" s="129">
        <f t="shared" si="2"/>
        <v>45765</v>
      </c>
      <c r="D40" s="129">
        <f t="shared" si="3"/>
        <v>45777</v>
      </c>
      <c r="F40" s="79">
        <v>0</v>
      </c>
      <c r="H40" s="80" t="s">
        <v>55</v>
      </c>
    </row>
    <row r="41" spans="1:8" x14ac:dyDescent="0.3">
      <c r="A41" s="119">
        <v>10</v>
      </c>
      <c r="B41" s="129">
        <f t="shared" si="1"/>
        <v>45766</v>
      </c>
      <c r="C41" s="129">
        <f t="shared" si="2"/>
        <v>45779</v>
      </c>
      <c r="D41" s="129">
        <f t="shared" si="3"/>
        <v>45791</v>
      </c>
      <c r="F41" s="79">
        <v>0</v>
      </c>
      <c r="H41" s="80" t="s">
        <v>56</v>
      </c>
    </row>
    <row r="42" spans="1:8" x14ac:dyDescent="0.3">
      <c r="A42" s="119">
        <v>11</v>
      </c>
      <c r="B42" s="129">
        <f t="shared" si="1"/>
        <v>45780</v>
      </c>
      <c r="C42" s="129">
        <f t="shared" si="2"/>
        <v>45793</v>
      </c>
      <c r="D42" s="129">
        <f t="shared" si="3"/>
        <v>45805</v>
      </c>
      <c r="F42" s="79">
        <v>0</v>
      </c>
      <c r="H42" s="80" t="s">
        <v>57</v>
      </c>
    </row>
    <row r="43" spans="1:8" x14ac:dyDescent="0.3">
      <c r="A43" s="119">
        <v>12</v>
      </c>
      <c r="B43" s="129">
        <f t="shared" si="1"/>
        <v>45794</v>
      </c>
      <c r="C43" s="129">
        <f t="shared" si="2"/>
        <v>45807</v>
      </c>
      <c r="D43" s="129">
        <f t="shared" si="3"/>
        <v>45819</v>
      </c>
      <c r="F43" s="79">
        <v>0</v>
      </c>
      <c r="H43" s="80"/>
    </row>
    <row r="44" spans="1:8" x14ac:dyDescent="0.3">
      <c r="A44" s="119">
        <v>13</v>
      </c>
      <c r="B44" s="129">
        <f t="shared" si="1"/>
        <v>45808</v>
      </c>
      <c r="C44" s="129">
        <f t="shared" si="2"/>
        <v>45821</v>
      </c>
      <c r="D44" s="129">
        <f t="shared" si="3"/>
        <v>45833</v>
      </c>
      <c r="F44" s="79">
        <v>0</v>
      </c>
      <c r="H44" s="80"/>
    </row>
    <row r="45" spans="1:8" ht="15" thickBot="1" x14ac:dyDescent="0.35">
      <c r="A45" s="123">
        <v>14</v>
      </c>
      <c r="B45" s="129">
        <f t="shared" si="1"/>
        <v>45822</v>
      </c>
      <c r="C45" s="129">
        <f t="shared" si="2"/>
        <v>45835</v>
      </c>
      <c r="D45" s="129">
        <f t="shared" si="3"/>
        <v>45847</v>
      </c>
      <c r="F45" s="79">
        <v>0</v>
      </c>
      <c r="H45" s="80"/>
    </row>
    <row r="46" spans="1:8" ht="15" thickBot="1" x14ac:dyDescent="0.35">
      <c r="B46" s="92"/>
      <c r="C46" s="91"/>
      <c r="D46" s="93" t="s">
        <v>58</v>
      </c>
      <c r="E46" s="1"/>
      <c r="F46" s="90">
        <f>SUM(F20:F45)</f>
        <v>0</v>
      </c>
      <c r="G46" s="1"/>
      <c r="H46" s="81"/>
    </row>
  </sheetData>
  <mergeCells count="1">
    <mergeCell ref="B18:C18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9"/>
  <sheetViews>
    <sheetView showGridLines="0" zoomScaleNormal="100" workbookViewId="0">
      <selection activeCell="O10" sqref="O10"/>
    </sheetView>
  </sheetViews>
  <sheetFormatPr defaultColWidth="8.69921875" defaultRowHeight="14.4" x14ac:dyDescent="0.3"/>
  <cols>
    <col min="1" max="1" width="6.09765625" customWidth="1"/>
    <col min="2" max="2" width="3.3984375" customWidth="1"/>
    <col min="4" max="4" width="1.69921875" customWidth="1"/>
    <col min="5" max="5" width="13.69921875" customWidth="1"/>
    <col min="6" max="6" width="1.69921875" customWidth="1"/>
    <col min="7" max="7" width="9.09765625" customWidth="1"/>
    <col min="8" max="8" width="1.3984375" customWidth="1"/>
    <col min="9" max="9" width="6.3984375" customWidth="1"/>
    <col min="10" max="10" width="4.09765625" customWidth="1"/>
    <col min="11" max="11" width="3.09765625" customWidth="1"/>
    <col min="12" max="12" width="7.3984375" customWidth="1"/>
    <col min="13" max="13" width="8.3984375" customWidth="1"/>
    <col min="14" max="14" width="2" customWidth="1"/>
    <col min="15" max="15" width="13.69921875" customWidth="1"/>
    <col min="16" max="16" width="9.69921875" customWidth="1"/>
    <col min="17" max="17" width="13.69921875" customWidth="1"/>
    <col min="18" max="18" width="2" customWidth="1"/>
  </cols>
  <sheetData>
    <row r="1" spans="1:17" ht="21.35" x14ac:dyDescent="0.45">
      <c r="A1" s="133" t="s">
        <v>59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  <c r="O1" s="135"/>
      <c r="P1" s="135"/>
      <c r="Q1" s="135"/>
    </row>
    <row r="2" spans="1:17" ht="4.75" customHeight="1" x14ac:dyDescent="0.3"/>
    <row r="3" spans="1:17" ht="16" customHeight="1" x14ac:dyDescent="0.3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ht="16" customHeight="1" x14ac:dyDescent="0.35">
      <c r="A4" s="136" t="s">
        <v>60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17" ht="16.149999999999999" x14ac:dyDescent="0.35">
      <c r="A5" s="138" t="s">
        <v>61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7" ht="10.1" customHeight="1" x14ac:dyDescent="0.3"/>
    <row r="7" spans="1:17" ht="17.850000000000001" x14ac:dyDescent="0.35">
      <c r="A7" s="2" t="s">
        <v>62</v>
      </c>
      <c r="C7" s="141"/>
      <c r="D7" s="141"/>
      <c r="E7" s="141"/>
      <c r="F7" s="141"/>
      <c r="G7" s="141"/>
      <c r="H7" s="141"/>
      <c r="J7" s="2" t="s">
        <v>63</v>
      </c>
      <c r="K7" s="2"/>
      <c r="M7" s="141"/>
      <c r="N7" s="141"/>
      <c r="O7" s="141"/>
      <c r="P7" s="141"/>
      <c r="Q7" s="141"/>
    </row>
    <row r="8" spans="1:17" ht="5.65" customHeight="1" x14ac:dyDescent="0.35">
      <c r="A8" s="2"/>
      <c r="J8" s="2"/>
      <c r="K8" s="2"/>
    </row>
    <row r="9" spans="1:17" ht="15.45" customHeight="1" x14ac:dyDescent="0.35">
      <c r="A9" s="2" t="s">
        <v>64</v>
      </c>
      <c r="C9" s="142"/>
      <c r="D9" s="142"/>
      <c r="E9" s="142"/>
      <c r="F9" s="142"/>
      <c r="G9" s="142"/>
      <c r="H9" s="142"/>
      <c r="J9" s="29" t="s">
        <v>65</v>
      </c>
      <c r="K9" s="2"/>
      <c r="N9" s="59"/>
      <c r="O9" s="59">
        <f>'Pg 1 - 25% cap verification'!C11</f>
        <v>0</v>
      </c>
      <c r="P9" s="110" t="s">
        <v>66</v>
      </c>
      <c r="Q9" s="109"/>
    </row>
    <row r="10" spans="1:17" ht="7.2" customHeight="1" thickBo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8"/>
      <c r="N10" s="31"/>
      <c r="O10" s="11"/>
      <c r="P10" s="11"/>
      <c r="Q10" s="10"/>
    </row>
    <row r="11" spans="1:17" ht="17.850000000000001" customHeight="1" x14ac:dyDescent="0.3">
      <c r="A11" s="1" t="s">
        <v>67</v>
      </c>
    </row>
    <row r="12" spans="1:17" ht="5.65" customHeight="1" x14ac:dyDescent="0.3"/>
    <row r="13" spans="1:17" x14ac:dyDescent="0.3">
      <c r="B13" s="4"/>
      <c r="C13" t="s">
        <v>68</v>
      </c>
    </row>
    <row r="14" spans="1:17" ht="5.65" customHeight="1" x14ac:dyDescent="0.3"/>
    <row r="15" spans="1:17" x14ac:dyDescent="0.3">
      <c r="B15" s="4"/>
      <c r="C15" t="s">
        <v>69</v>
      </c>
    </row>
    <row r="16" spans="1:17" x14ac:dyDescent="0.3">
      <c r="C16" t="s">
        <v>70</v>
      </c>
    </row>
    <row r="17" spans="1:17" ht="15.45" customHeight="1" x14ac:dyDescent="0.3">
      <c r="A17" s="1" t="s">
        <v>71</v>
      </c>
    </row>
    <row r="18" spans="1:17" ht="5.65" customHeight="1" x14ac:dyDescent="0.3"/>
    <row r="19" spans="1:17" ht="15.45" customHeight="1" x14ac:dyDescent="0.3">
      <c r="B19" s="4"/>
      <c r="C19" t="s">
        <v>72</v>
      </c>
    </row>
    <row r="20" spans="1:17" ht="4.75" customHeight="1" x14ac:dyDescent="0.3"/>
    <row r="21" spans="1:17" ht="15.45" customHeight="1" x14ac:dyDescent="0.3">
      <c r="B21" s="57"/>
      <c r="C21" s="144">
        <v>0</v>
      </c>
      <c r="D21" s="144"/>
      <c r="E21" t="s">
        <v>73</v>
      </c>
    </row>
    <row r="22" spans="1:17" ht="4.75" customHeight="1" x14ac:dyDescent="0.3">
      <c r="B22" s="35"/>
      <c r="C22" s="35"/>
      <c r="D22" s="35"/>
    </row>
    <row r="23" spans="1:17" ht="15.45" customHeight="1" x14ac:dyDescent="0.3">
      <c r="B23" s="4"/>
      <c r="C23" s="36" t="s">
        <v>74</v>
      </c>
      <c r="D23" s="35"/>
    </row>
    <row r="24" spans="1:17" ht="7.5" customHeight="1" thickBot="1" x14ac:dyDescent="0.35"/>
    <row r="25" spans="1:17" x14ac:dyDescent="0.3">
      <c r="A25" s="12" t="s">
        <v>75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4"/>
      <c r="P25" s="14"/>
      <c r="Q25" s="14"/>
    </row>
    <row r="26" spans="1:17" ht="4.9000000000000004" customHeight="1" x14ac:dyDescent="0.3">
      <c r="A26" s="1"/>
      <c r="M26" s="5"/>
      <c r="N26" s="5"/>
      <c r="O26" s="5"/>
      <c r="P26" s="5"/>
      <c r="Q26" s="5"/>
    </row>
    <row r="27" spans="1:17" x14ac:dyDescent="0.3">
      <c r="A27" s="1"/>
      <c r="B27" s="4"/>
      <c r="C27" t="s">
        <v>76</v>
      </c>
      <c r="M27" s="5"/>
      <c r="N27" s="5"/>
      <c r="O27" s="5"/>
      <c r="P27" s="5"/>
      <c r="Q27" s="5"/>
    </row>
    <row r="28" spans="1:17" x14ac:dyDescent="0.3">
      <c r="A28" s="1"/>
      <c r="M28" s="5"/>
      <c r="N28" s="5"/>
      <c r="O28" s="5"/>
      <c r="P28" s="5"/>
      <c r="Q28" s="5"/>
    </row>
    <row r="29" spans="1:17" ht="4.75" customHeight="1" x14ac:dyDescent="0.3">
      <c r="A29" s="1"/>
      <c r="M29" s="5"/>
      <c r="N29" s="5"/>
      <c r="O29" s="5"/>
      <c r="P29" s="5"/>
      <c r="Q29" s="5"/>
    </row>
    <row r="30" spans="1:17" x14ac:dyDescent="0.3">
      <c r="A30" s="1"/>
      <c r="B30" s="4"/>
      <c r="C30" t="s">
        <v>77</v>
      </c>
      <c r="M30" s="5"/>
      <c r="N30" s="5"/>
      <c r="O30" s="5"/>
      <c r="P30" s="5"/>
      <c r="Q30" s="5"/>
    </row>
    <row r="31" spans="1:17" x14ac:dyDescent="0.3">
      <c r="A31" s="1"/>
      <c r="B31" s="1" t="s">
        <v>78</v>
      </c>
      <c r="M31" s="5"/>
      <c r="N31" s="5"/>
      <c r="O31" s="5"/>
      <c r="P31" s="5"/>
      <c r="Q31" s="5"/>
    </row>
    <row r="32" spans="1:17" ht="4.75" customHeight="1" x14ac:dyDescent="0.3">
      <c r="A32" s="1"/>
      <c r="M32" s="5"/>
      <c r="N32" s="5"/>
      <c r="O32" s="5"/>
      <c r="P32" s="5"/>
      <c r="Q32" s="5"/>
    </row>
    <row r="33" spans="1:17" x14ac:dyDescent="0.3">
      <c r="A33" s="1"/>
      <c r="B33" s="4"/>
      <c r="C33" t="s">
        <v>79</v>
      </c>
      <c r="J33" s="140">
        <v>0</v>
      </c>
      <c r="K33" s="140"/>
      <c r="L33" s="140"/>
      <c r="M33" t="s">
        <v>80</v>
      </c>
      <c r="N33" s="5"/>
      <c r="O33" s="5"/>
      <c r="P33" s="5"/>
      <c r="Q33" s="5"/>
    </row>
    <row r="34" spans="1:17" ht="12.4" customHeight="1" x14ac:dyDescent="0.3">
      <c r="A34" s="1"/>
      <c r="C34" s="34"/>
      <c r="D34" s="21"/>
      <c r="E34" s="21"/>
      <c r="F34" s="21"/>
      <c r="G34" s="21"/>
      <c r="H34" s="21"/>
      <c r="I34" s="21"/>
      <c r="J34" s="33"/>
      <c r="K34" s="33"/>
      <c r="L34" s="33"/>
      <c r="M34" s="21"/>
      <c r="N34" s="21"/>
      <c r="O34" s="21"/>
      <c r="P34" s="21"/>
      <c r="Q34" s="5"/>
    </row>
    <row r="35" spans="1:17" ht="4.75" customHeight="1" x14ac:dyDescent="0.3">
      <c r="A35" s="1"/>
      <c r="M35" s="5"/>
      <c r="N35" s="5"/>
      <c r="O35" s="5"/>
      <c r="P35" s="5"/>
      <c r="Q35" s="5"/>
    </row>
    <row r="36" spans="1:17" x14ac:dyDescent="0.3">
      <c r="A36" s="1" t="s">
        <v>81</v>
      </c>
      <c r="M36" s="1"/>
      <c r="O36" s="30"/>
      <c r="P36" s="30"/>
    </row>
    <row r="37" spans="1:17" ht="5.65" customHeight="1" x14ac:dyDescent="0.3"/>
    <row r="38" spans="1:17" x14ac:dyDescent="0.3">
      <c r="B38" s="3"/>
      <c r="C38" t="s">
        <v>82</v>
      </c>
      <c r="M38" s="143"/>
      <c r="N38" s="143"/>
      <c r="O38" s="143"/>
      <c r="P38" s="143"/>
      <c r="Q38" s="143"/>
    </row>
    <row r="39" spans="1:17" x14ac:dyDescent="0.3">
      <c r="B39" s="71"/>
      <c r="C39" t="s">
        <v>83</v>
      </c>
      <c r="M39" s="1"/>
    </row>
    <row r="40" spans="1:17" x14ac:dyDescent="0.3">
      <c r="B40" s="71"/>
      <c r="C40" t="s">
        <v>84</v>
      </c>
      <c r="M40" s="143"/>
      <c r="N40" s="143"/>
      <c r="O40" s="143"/>
      <c r="P40" s="143"/>
      <c r="Q40" s="143"/>
    </row>
    <row r="41" spans="1:17" ht="4.75" customHeight="1" thickBo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5.9" customHeight="1" x14ac:dyDescent="0.3"/>
    <row r="43" spans="1:17" x14ac:dyDescent="0.3">
      <c r="A43" s="8" t="s">
        <v>85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9.65" customHeight="1" x14ac:dyDescent="0.3"/>
    <row r="45" spans="1:17" x14ac:dyDescent="0.3">
      <c r="A45" s="3"/>
      <c r="B45" s="3"/>
      <c r="C45" s="3"/>
      <c r="D45" s="3"/>
      <c r="E45" s="3"/>
      <c r="F45" s="3"/>
      <c r="G45" s="3"/>
      <c r="H45" s="3"/>
      <c r="L45" s="3"/>
      <c r="M45" s="3"/>
      <c r="N45" s="3"/>
      <c r="O45" s="3"/>
      <c r="P45" s="3"/>
      <c r="Q45" s="3"/>
    </row>
    <row r="46" spans="1:17" x14ac:dyDescent="0.3">
      <c r="A46" s="5" t="s">
        <v>86</v>
      </c>
      <c r="B46" s="5"/>
      <c r="C46" s="5"/>
      <c r="D46" s="5"/>
      <c r="E46" s="5"/>
      <c r="F46" s="5"/>
      <c r="G46" s="5"/>
      <c r="H46" s="9" t="s">
        <v>36</v>
      </c>
      <c r="L46" s="5" t="s">
        <v>87</v>
      </c>
      <c r="M46" s="5"/>
      <c r="N46" s="5"/>
      <c r="O46" s="5"/>
      <c r="P46" s="5"/>
      <c r="Q46" s="9" t="s">
        <v>36</v>
      </c>
    </row>
    <row r="47" spans="1:17" ht="6.65" customHeight="1" x14ac:dyDescent="0.3"/>
    <row r="48" spans="1:17" ht="9.65" customHeight="1" x14ac:dyDescent="0.3"/>
    <row r="49" spans="1:26" x14ac:dyDescent="0.3">
      <c r="A49" s="3"/>
      <c r="B49" s="3"/>
      <c r="C49" s="3"/>
      <c r="D49" s="3"/>
      <c r="E49" s="3"/>
      <c r="F49" s="3"/>
      <c r="G49" s="3"/>
      <c r="H49" s="3"/>
      <c r="L49" s="3"/>
      <c r="M49" s="3"/>
      <c r="N49" s="3"/>
      <c r="O49" s="3"/>
      <c r="P49" s="3"/>
      <c r="Q49" s="3"/>
    </row>
    <row r="50" spans="1:26" x14ac:dyDescent="0.3">
      <c r="A50" s="5" t="s">
        <v>88</v>
      </c>
      <c r="B50" s="5"/>
      <c r="C50" s="5"/>
      <c r="D50" s="5"/>
      <c r="E50" s="5"/>
      <c r="F50" s="5"/>
      <c r="G50" s="5"/>
      <c r="H50" s="9" t="s">
        <v>36</v>
      </c>
      <c r="L50" s="5" t="s">
        <v>89</v>
      </c>
      <c r="M50" s="5"/>
      <c r="N50" s="5"/>
      <c r="O50" s="5"/>
      <c r="P50" s="5"/>
      <c r="Q50" s="9" t="s">
        <v>36</v>
      </c>
      <c r="X50" s="5"/>
      <c r="Y50" s="9"/>
      <c r="Z50" s="5"/>
    </row>
    <row r="51" spans="1:26" ht="6.65" customHeight="1" x14ac:dyDescent="0.3"/>
    <row r="52" spans="1:26" ht="9.65" customHeight="1" x14ac:dyDescent="0.3"/>
    <row r="53" spans="1:26" ht="15.45" customHeight="1" x14ac:dyDescent="0.3">
      <c r="A53" s="3"/>
      <c r="B53" s="3"/>
      <c r="C53" s="3"/>
      <c r="D53" s="3"/>
      <c r="E53" s="3"/>
      <c r="F53" s="3"/>
      <c r="G53" s="3"/>
      <c r="H53" s="3"/>
      <c r="L53" s="3"/>
      <c r="M53" s="3"/>
      <c r="N53" s="3"/>
      <c r="O53" s="3"/>
      <c r="P53" s="3"/>
      <c r="Q53" s="3"/>
    </row>
    <row r="54" spans="1:26" ht="15.45" customHeight="1" x14ac:dyDescent="0.3">
      <c r="A54" s="5" t="s">
        <v>90</v>
      </c>
      <c r="B54" s="5"/>
      <c r="C54" s="5"/>
      <c r="D54" s="5"/>
      <c r="E54" s="5"/>
      <c r="F54" s="9"/>
      <c r="G54" s="5"/>
      <c r="H54" s="9" t="s">
        <v>36</v>
      </c>
      <c r="I54" s="5"/>
      <c r="L54" s="5" t="s">
        <v>91</v>
      </c>
      <c r="M54" s="5"/>
      <c r="N54" s="5"/>
      <c r="O54" s="5"/>
      <c r="P54" s="5"/>
      <c r="Q54" s="9" t="s">
        <v>36</v>
      </c>
      <c r="R54" s="5"/>
    </row>
    <row r="55" spans="1:26" ht="15.45" customHeight="1" x14ac:dyDescent="0.3">
      <c r="A55" s="5"/>
      <c r="B55" s="5"/>
      <c r="C55" s="5"/>
      <c r="D55" s="5"/>
      <c r="E55" s="5"/>
      <c r="F55" s="9"/>
      <c r="G55" s="5"/>
      <c r="H55" s="9"/>
      <c r="I55" s="5"/>
    </row>
    <row r="56" spans="1:26" ht="7.2" customHeight="1" x14ac:dyDescent="0.3"/>
    <row r="57" spans="1:26" x14ac:dyDescent="0.3">
      <c r="A57" s="19" t="s">
        <v>92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0"/>
    </row>
    <row r="58" spans="1:26" s="67" customFormat="1" x14ac:dyDescent="0.3">
      <c r="A58" s="66" t="s">
        <v>93</v>
      </c>
      <c r="Q58" s="68"/>
    </row>
    <row r="59" spans="1:26" x14ac:dyDescent="0.3">
      <c r="A59" s="15" t="s">
        <v>94</v>
      </c>
      <c r="E59" t="s">
        <v>95</v>
      </c>
      <c r="Q59" s="16"/>
    </row>
    <row r="60" spans="1:26" x14ac:dyDescent="0.3">
      <c r="A60" s="15" t="s">
        <v>96</v>
      </c>
      <c r="E60" t="s">
        <v>97</v>
      </c>
      <c r="Q60" s="16"/>
    </row>
    <row r="61" spans="1:26" x14ac:dyDescent="0.3">
      <c r="A61" s="15" t="s">
        <v>98</v>
      </c>
      <c r="E61" t="s">
        <v>99</v>
      </c>
      <c r="Q61" s="16"/>
    </row>
    <row r="62" spans="1:26" x14ac:dyDescent="0.3">
      <c r="A62" s="15" t="s">
        <v>100</v>
      </c>
      <c r="E62" t="s">
        <v>101</v>
      </c>
      <c r="Q62" s="16"/>
    </row>
    <row r="63" spans="1:26" x14ac:dyDescent="0.3">
      <c r="A63" s="15" t="s">
        <v>102</v>
      </c>
      <c r="D63" s="58"/>
      <c r="E63" t="s">
        <v>103</v>
      </c>
      <c r="Q63" s="16"/>
    </row>
    <row r="64" spans="1:26" x14ac:dyDescent="0.3">
      <c r="A64" s="15" t="s">
        <v>104</v>
      </c>
      <c r="E64" t="s">
        <v>105</v>
      </c>
      <c r="G64" s="58" t="s">
        <v>106</v>
      </c>
      <c r="H64" s="58"/>
      <c r="I64" s="58"/>
      <c r="J64" s="60"/>
      <c r="K64" s="60"/>
      <c r="L64" s="58"/>
      <c r="M64" s="60"/>
      <c r="N64" s="60"/>
      <c r="O64" s="60"/>
      <c r="P64" s="60"/>
      <c r="Q64" s="61"/>
    </row>
    <row r="65" spans="1:17" x14ac:dyDescent="0.3">
      <c r="A65" s="66" t="s">
        <v>107</v>
      </c>
      <c r="G65" s="58"/>
      <c r="H65" s="58"/>
      <c r="I65" s="58"/>
      <c r="J65" s="60"/>
      <c r="K65" s="60"/>
      <c r="L65" s="58"/>
      <c r="M65" s="60"/>
      <c r="N65" s="60"/>
      <c r="O65" s="60"/>
      <c r="P65" s="60"/>
      <c r="Q65" s="61"/>
    </row>
    <row r="66" spans="1:17" x14ac:dyDescent="0.3">
      <c r="A66" s="15" t="s">
        <v>108</v>
      </c>
      <c r="E66" t="s">
        <v>109</v>
      </c>
      <c r="G66" s="58"/>
      <c r="H66" s="58"/>
      <c r="I66" s="58"/>
      <c r="J66" s="60"/>
      <c r="K66" s="60"/>
      <c r="L66" s="58"/>
      <c r="M66" s="60"/>
      <c r="N66" s="60"/>
      <c r="O66" s="60"/>
      <c r="P66" s="60"/>
      <c r="Q66" s="61"/>
    </row>
    <row r="67" spans="1:17" x14ac:dyDescent="0.3">
      <c r="A67" s="15" t="s">
        <v>110</v>
      </c>
      <c r="E67" s="60" t="s">
        <v>111</v>
      </c>
      <c r="G67" s="58"/>
      <c r="H67" s="58"/>
      <c r="I67" s="58"/>
      <c r="J67" s="60"/>
      <c r="K67" s="60"/>
      <c r="L67" s="58"/>
      <c r="M67" s="60"/>
      <c r="N67" s="60"/>
      <c r="O67" s="60"/>
      <c r="P67" s="60"/>
      <c r="Q67" s="61"/>
    </row>
    <row r="68" spans="1:17" x14ac:dyDescent="0.3">
      <c r="A68" s="15" t="s">
        <v>112</v>
      </c>
      <c r="E68" s="95" t="s">
        <v>113</v>
      </c>
      <c r="F68" s="58"/>
      <c r="G68" s="58"/>
      <c r="H68" s="58"/>
      <c r="I68" s="58"/>
      <c r="J68" s="58"/>
      <c r="Q68" s="16"/>
    </row>
    <row r="69" spans="1:17" ht="5.65" customHeight="1" x14ac:dyDescent="0.3">
      <c r="A69" s="1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18"/>
    </row>
  </sheetData>
  <mergeCells count="11">
    <mergeCell ref="M38:Q38"/>
    <mergeCell ref="M40:Q40"/>
    <mergeCell ref="M7:Q7"/>
    <mergeCell ref="A3:Q3"/>
    <mergeCell ref="C21:D21"/>
    <mergeCell ref="A1:Q1"/>
    <mergeCell ref="A4:Q4"/>
    <mergeCell ref="A5:Q5"/>
    <mergeCell ref="J33:L33"/>
    <mergeCell ref="C7:H7"/>
    <mergeCell ref="C9:H9"/>
  </mergeCells>
  <hyperlinks>
    <hyperlink ref="G64:Q64" r:id="rId1" display="https://www.montana.edu/research/osp/aboutus/fiscal_managers_by_org.html" xr:uid="{00000000-0004-0000-0000-000000000000}"/>
    <hyperlink ref="E67" r:id="rId2" xr:uid="{00000000-0004-0000-0000-000001000000}"/>
    <hyperlink ref="E68" r:id="rId3" xr:uid="{54EF7E8E-35E5-419F-83AF-68DCC57CB1BA}"/>
  </hyperlinks>
  <pageMargins left="0.45" right="0.25" top="0.35" bottom="0.25" header="0.3" footer="0.3"/>
  <pageSetup scale="89" fitToHeight="2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3"/>
  <sheetViews>
    <sheetView showGridLines="0" zoomScale="80" zoomScaleNormal="80" workbookViewId="0">
      <selection activeCell="A5" sqref="A5:AF5"/>
    </sheetView>
  </sheetViews>
  <sheetFormatPr defaultColWidth="8.69921875" defaultRowHeight="14.4" x14ac:dyDescent="0.3"/>
  <cols>
    <col min="1" max="1" width="10.8984375" customWidth="1"/>
    <col min="2" max="2" width="1.09765625" customWidth="1"/>
    <col min="3" max="3" width="11" customWidth="1"/>
    <col min="4" max="4" width="1.3984375" customWidth="1"/>
    <col min="5" max="5" width="10.69921875" customWidth="1"/>
    <col min="6" max="6" width="2.09765625" customWidth="1"/>
    <col min="7" max="7" width="12.3984375" customWidth="1"/>
    <col min="8" max="8" width="1.69921875" customWidth="1"/>
    <col min="9" max="9" width="7.69921875" customWidth="1"/>
    <col min="10" max="10" width="1.69921875" customWidth="1"/>
    <col min="11" max="11" width="7.69921875" customWidth="1"/>
    <col min="12" max="12" width="1.69921875" customWidth="1"/>
    <col min="13" max="13" width="7.69921875" customWidth="1"/>
    <col min="14" max="14" width="1.69921875" customWidth="1"/>
    <col min="15" max="15" width="7.69921875" customWidth="1"/>
    <col min="16" max="16" width="1.69921875" customWidth="1"/>
    <col min="17" max="17" width="7.69921875" customWidth="1"/>
    <col min="18" max="18" width="1.69921875" customWidth="1"/>
    <col min="19" max="19" width="7.69921875" customWidth="1"/>
    <col min="20" max="20" width="1.69921875" customWidth="1"/>
    <col min="21" max="21" width="2.3984375" customWidth="1"/>
    <col min="22" max="22" width="7.69921875" customWidth="1"/>
    <col min="23" max="23" width="1.69921875" customWidth="1"/>
    <col min="24" max="24" width="7.69921875" customWidth="1"/>
    <col min="25" max="25" width="1.69921875" customWidth="1"/>
    <col min="26" max="26" width="7.69921875" customWidth="1"/>
    <col min="27" max="27" width="1.69921875" customWidth="1"/>
    <col min="28" max="28" width="7.69921875" customWidth="1"/>
    <col min="29" max="29" width="1.69921875" customWidth="1"/>
    <col min="30" max="30" width="7.69921875" customWidth="1"/>
    <col min="31" max="31" width="1.69921875" customWidth="1"/>
    <col min="32" max="32" width="7.69921875" customWidth="1"/>
    <col min="33" max="33" width="1.3984375" customWidth="1"/>
  </cols>
  <sheetData>
    <row r="1" spans="1:34" ht="21.35" x14ac:dyDescent="0.45">
      <c r="A1" s="133" t="s">
        <v>59</v>
      </c>
      <c r="B1" s="133"/>
      <c r="C1" s="133"/>
      <c r="D1" s="133"/>
      <c r="E1" s="133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5"/>
      <c r="AF1" s="135"/>
      <c r="AG1" s="135"/>
    </row>
    <row r="2" spans="1:34" ht="4.75" customHeight="1" x14ac:dyDescent="0.3"/>
    <row r="3" spans="1:34" ht="16.149999999999999" x14ac:dyDescent="0.35">
      <c r="A3" s="153" t="s">
        <v>114</v>
      </c>
      <c r="B3" s="153"/>
      <c r="C3" s="153"/>
      <c r="D3" s="153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</row>
    <row r="4" spans="1:34" ht="16.149999999999999" x14ac:dyDescent="0.35">
      <c r="A4" s="138" t="s">
        <v>115</v>
      </c>
      <c r="B4" s="138"/>
      <c r="C4" s="138"/>
      <c r="D4" s="138"/>
      <c r="E4" s="138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</row>
    <row r="5" spans="1:34" ht="19.899999999999999" customHeight="1" x14ac:dyDescent="0.3">
      <c r="A5" s="155" t="s">
        <v>116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4" ht="19.899999999999999" customHeight="1" x14ac:dyDescent="0.3">
      <c r="A6" s="155" t="s">
        <v>125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</row>
    <row r="7" spans="1:34" ht="17.850000000000001" x14ac:dyDescent="0.35">
      <c r="A7" s="2" t="s">
        <v>62</v>
      </c>
      <c r="B7" s="2"/>
      <c r="C7" s="2"/>
      <c r="D7" s="2"/>
      <c r="E7" s="2"/>
      <c r="G7" s="141">
        <f>'Pg 3 - Participation'!C7</f>
        <v>0</v>
      </c>
      <c r="H7" s="141"/>
      <c r="I7" s="141"/>
      <c r="J7" s="141"/>
      <c r="K7" s="141"/>
      <c r="L7" s="141"/>
      <c r="M7" s="141"/>
      <c r="N7" s="141"/>
      <c r="Q7" s="2" t="s">
        <v>63</v>
      </c>
      <c r="R7" s="2"/>
      <c r="T7" s="141">
        <f>'Pg 3 - Participation'!M7</f>
        <v>0</v>
      </c>
      <c r="U7" s="141"/>
      <c r="V7" s="141"/>
      <c r="W7" s="141"/>
      <c r="X7" s="141"/>
      <c r="Y7" s="141"/>
      <c r="Z7" s="141"/>
      <c r="AA7" s="141"/>
    </row>
    <row r="8" spans="1:34" ht="5.65" customHeight="1" x14ac:dyDescent="0.35">
      <c r="A8" s="2"/>
      <c r="B8" s="2"/>
      <c r="C8" s="2"/>
      <c r="D8" s="2"/>
      <c r="E8" s="2"/>
      <c r="Q8" s="2"/>
      <c r="R8" s="2"/>
    </row>
    <row r="9" spans="1:34" ht="15.45" customHeight="1" x14ac:dyDescent="0.35">
      <c r="A9" s="2" t="s">
        <v>117</v>
      </c>
      <c r="B9" s="2"/>
      <c r="C9" s="2"/>
      <c r="D9" s="2"/>
      <c r="E9" s="2"/>
      <c r="G9" s="142">
        <f>'Pg 3 - Participation'!C9</f>
        <v>0</v>
      </c>
      <c r="H9" s="141"/>
      <c r="I9" s="141"/>
      <c r="J9" s="141"/>
      <c r="K9" s="141"/>
      <c r="L9" s="141"/>
      <c r="M9" s="141"/>
      <c r="N9" s="141"/>
      <c r="Q9" s="29" t="s">
        <v>118</v>
      </c>
      <c r="U9" s="146">
        <f>'Pg 1 - 25% cap verification'!C11</f>
        <v>0</v>
      </c>
      <c r="V9" s="146"/>
      <c r="W9" s="146"/>
      <c r="X9" s="146"/>
      <c r="Y9" s="146"/>
      <c r="Z9" s="146"/>
      <c r="AA9" s="146"/>
      <c r="AB9" s="111" t="s">
        <v>66</v>
      </c>
      <c r="AC9" s="32"/>
      <c r="AD9" s="32"/>
      <c r="AE9" s="32"/>
      <c r="AF9" s="32"/>
    </row>
    <row r="10" spans="1:34" ht="7.2" customHeight="1" thickBo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28"/>
      <c r="W10" s="28"/>
      <c r="X10" s="28"/>
      <c r="Y10" s="28"/>
      <c r="Z10" s="28"/>
      <c r="AA10" s="28"/>
      <c r="AB10" s="28"/>
      <c r="AC10" s="28"/>
      <c r="AD10" s="28"/>
      <c r="AE10" s="31"/>
      <c r="AF10" s="11"/>
      <c r="AG10" s="10"/>
    </row>
    <row r="11" spans="1:34" x14ac:dyDescent="0.3">
      <c r="B11" s="77"/>
      <c r="C11" s="77"/>
      <c r="D11" s="77"/>
      <c r="E11" s="77"/>
      <c r="F11" s="6"/>
      <c r="G11" s="6"/>
      <c r="H11" s="6"/>
      <c r="I11" s="19" t="s">
        <v>119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20"/>
      <c r="U11" s="6"/>
      <c r="V11" s="77" t="s">
        <v>120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4" x14ac:dyDescent="0.3">
      <c r="A12" s="22"/>
      <c r="B12" s="1"/>
      <c r="C12" s="1"/>
      <c r="D12" s="1"/>
      <c r="E12" s="1"/>
      <c r="I12" s="147" t="s">
        <v>121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6"/>
      <c r="V12" s="150" t="s">
        <v>122</v>
      </c>
      <c r="W12" s="151"/>
      <c r="X12" s="151"/>
      <c r="Y12" s="151"/>
      <c r="Z12" s="151"/>
      <c r="AA12" s="151"/>
      <c r="AB12" s="151"/>
      <c r="AC12" s="151"/>
      <c r="AD12" s="151"/>
      <c r="AE12" s="151"/>
      <c r="AF12" s="152"/>
    </row>
    <row r="13" spans="1:34" x14ac:dyDescent="0.3">
      <c r="A13" s="145" t="s">
        <v>30</v>
      </c>
      <c r="B13" s="132"/>
      <c r="C13" s="132"/>
      <c r="D13" s="78"/>
      <c r="E13" s="78" t="s">
        <v>31</v>
      </c>
      <c r="I13" s="45" t="s">
        <v>123</v>
      </c>
      <c r="J13" s="46"/>
      <c r="K13" s="47" t="s">
        <v>124</v>
      </c>
      <c r="L13" s="38"/>
      <c r="M13" s="48" t="s">
        <v>123</v>
      </c>
      <c r="N13" s="49"/>
      <c r="O13" s="50" t="s">
        <v>124</v>
      </c>
      <c r="P13" s="5"/>
      <c r="Q13" s="45" t="s">
        <v>123</v>
      </c>
      <c r="R13" s="46"/>
      <c r="S13" s="47" t="s">
        <v>124</v>
      </c>
      <c r="T13" s="16"/>
      <c r="V13" s="51" t="s">
        <v>123</v>
      </c>
      <c r="W13" s="52"/>
      <c r="X13" s="53" t="s">
        <v>124</v>
      </c>
      <c r="Y13" s="38"/>
      <c r="Z13" s="54" t="s">
        <v>123</v>
      </c>
      <c r="AA13" s="55"/>
      <c r="AB13" s="56" t="s">
        <v>124</v>
      </c>
      <c r="AC13" s="5"/>
      <c r="AD13" s="51" t="s">
        <v>123</v>
      </c>
      <c r="AE13" s="52"/>
      <c r="AF13" s="53" t="s">
        <v>124</v>
      </c>
      <c r="AG13" s="26"/>
    </row>
    <row r="14" spans="1:34" ht="14.4" customHeight="1" x14ac:dyDescent="0.3">
      <c r="A14" s="96" t="s">
        <v>34</v>
      </c>
      <c r="B14" s="83"/>
      <c r="C14" s="83" t="s">
        <v>35</v>
      </c>
      <c r="E14" s="78" t="s">
        <v>36</v>
      </c>
      <c r="G14" s="82" t="s">
        <v>37</v>
      </c>
      <c r="H14" s="16"/>
      <c r="I14" s="39"/>
      <c r="J14" s="39"/>
      <c r="K14" s="39"/>
      <c r="Q14" s="39"/>
      <c r="R14" s="39"/>
      <c r="S14" s="39"/>
      <c r="T14" s="16"/>
      <c r="V14" s="39"/>
      <c r="W14" s="39"/>
      <c r="X14" s="39"/>
      <c r="AD14" s="39"/>
      <c r="AE14" s="39"/>
      <c r="AF14" s="39"/>
    </row>
    <row r="15" spans="1:34" ht="25.5" customHeight="1" x14ac:dyDescent="0.3">
      <c r="A15" s="130">
        <v>45472</v>
      </c>
      <c r="B15" s="86"/>
      <c r="C15" s="120">
        <v>45485</v>
      </c>
      <c r="D15" s="86"/>
      <c r="E15" s="120">
        <v>45497</v>
      </c>
      <c r="F15" s="80"/>
      <c r="G15" s="79">
        <f>'Pg 2 - ePAF Calculation '!F20</f>
        <v>0</v>
      </c>
      <c r="H15" s="88"/>
      <c r="I15" s="40"/>
      <c r="J15" s="41"/>
      <c r="K15" s="112"/>
      <c r="L15" s="26"/>
      <c r="M15" s="25"/>
      <c r="N15" s="26"/>
      <c r="O15" s="114"/>
      <c r="Q15" s="40"/>
      <c r="R15" s="41"/>
      <c r="S15" s="112"/>
      <c r="T15" s="16"/>
      <c r="U15" s="37"/>
      <c r="V15" s="70"/>
      <c r="W15" s="41"/>
      <c r="X15" s="112"/>
      <c r="Y15" s="26"/>
      <c r="Z15" s="25"/>
      <c r="AA15" s="26"/>
      <c r="AB15" s="114"/>
      <c r="AD15" s="40"/>
      <c r="AE15" s="41"/>
      <c r="AF15" s="112"/>
      <c r="AG15" s="26"/>
      <c r="AH15" s="7"/>
    </row>
    <row r="16" spans="1:34" ht="25.5" customHeight="1" x14ac:dyDescent="0.3">
      <c r="A16" s="130">
        <v>45486</v>
      </c>
      <c r="B16" s="86"/>
      <c r="C16" s="120">
        <v>45499</v>
      </c>
      <c r="D16" s="86"/>
      <c r="E16" s="120">
        <v>45511</v>
      </c>
      <c r="F16" s="80"/>
      <c r="G16" s="79">
        <f>'Pg 2 - ePAF Calculation '!F21</f>
        <v>0</v>
      </c>
      <c r="H16" s="88"/>
      <c r="I16" s="40"/>
      <c r="J16" s="41"/>
      <c r="K16" s="112"/>
      <c r="L16" s="26"/>
      <c r="M16" s="25"/>
      <c r="N16" s="26"/>
      <c r="O16" s="114"/>
      <c r="Q16" s="42"/>
      <c r="R16" s="41"/>
      <c r="S16" s="113"/>
      <c r="T16" s="16"/>
      <c r="U16" s="37"/>
      <c r="V16" s="70"/>
      <c r="W16" s="41"/>
      <c r="X16" s="112"/>
      <c r="Y16" s="26"/>
      <c r="Z16" s="25"/>
      <c r="AA16" s="26"/>
      <c r="AB16" s="114"/>
      <c r="AD16" s="42"/>
      <c r="AE16" s="41"/>
      <c r="AF16" s="113"/>
      <c r="AG16" s="26"/>
    </row>
    <row r="17" spans="1:34" ht="25.5" customHeight="1" x14ac:dyDescent="0.3">
      <c r="A17" s="130">
        <v>45500</v>
      </c>
      <c r="B17" s="86"/>
      <c r="C17" s="120">
        <v>45513</v>
      </c>
      <c r="D17" s="86"/>
      <c r="E17" s="120">
        <v>45525</v>
      </c>
      <c r="F17" s="80"/>
      <c r="G17" s="79">
        <f>'Pg 2 - ePAF Calculation '!F22</f>
        <v>0</v>
      </c>
      <c r="H17" s="88"/>
      <c r="I17" s="40"/>
      <c r="J17" s="41"/>
      <c r="K17" s="112"/>
      <c r="L17" s="26"/>
      <c r="M17" s="25"/>
      <c r="N17" s="26"/>
      <c r="O17" s="114"/>
      <c r="Q17" s="42"/>
      <c r="R17" s="41"/>
      <c r="S17" s="113"/>
      <c r="T17" s="23"/>
      <c r="U17" s="37"/>
      <c r="V17" s="70"/>
      <c r="W17" s="41"/>
      <c r="X17" s="112"/>
      <c r="Y17" s="26"/>
      <c r="Z17" s="25"/>
      <c r="AA17" s="26"/>
      <c r="AB17" s="114"/>
      <c r="AD17" s="42"/>
      <c r="AE17" s="41"/>
      <c r="AF17" s="113"/>
      <c r="AG17" s="26"/>
    </row>
    <row r="18" spans="1:34" ht="25.5" customHeight="1" x14ac:dyDescent="0.3">
      <c r="A18" s="130">
        <v>45514</v>
      </c>
      <c r="B18" s="86"/>
      <c r="C18" s="120">
        <v>45527</v>
      </c>
      <c r="D18" s="86"/>
      <c r="E18" s="120">
        <v>45539</v>
      </c>
      <c r="F18" s="81"/>
      <c r="G18" s="79">
        <f>'Pg 2 - ePAF Calculation '!F23</f>
        <v>0</v>
      </c>
      <c r="H18" s="88"/>
      <c r="I18" s="40"/>
      <c r="J18" s="41"/>
      <c r="K18" s="112"/>
      <c r="L18" s="26"/>
      <c r="M18" s="25"/>
      <c r="N18" s="26"/>
      <c r="O18" s="114"/>
      <c r="Q18" s="42"/>
      <c r="R18" s="41"/>
      <c r="S18" s="113"/>
      <c r="T18" s="23"/>
      <c r="U18" s="37"/>
      <c r="V18" s="70"/>
      <c r="W18" s="41"/>
      <c r="X18" s="112"/>
      <c r="Y18" s="26"/>
      <c r="Z18" s="25"/>
      <c r="AA18" s="26"/>
      <c r="AB18" s="114"/>
      <c r="AD18" s="42"/>
      <c r="AE18" s="41"/>
      <c r="AF18" s="113"/>
      <c r="AG18" s="26"/>
    </row>
    <row r="19" spans="1:34" ht="25.5" customHeight="1" x14ac:dyDescent="0.3">
      <c r="A19" s="130">
        <v>45528</v>
      </c>
      <c r="B19" s="86"/>
      <c r="C19" s="120">
        <v>45541</v>
      </c>
      <c r="D19" s="86"/>
      <c r="E19" s="120">
        <v>45553</v>
      </c>
      <c r="F19" s="80"/>
      <c r="G19" s="79">
        <f>'Pg 2 - ePAF Calculation '!F24</f>
        <v>0</v>
      </c>
      <c r="H19" s="88"/>
      <c r="I19" s="40"/>
      <c r="J19" s="41"/>
      <c r="K19" s="112"/>
      <c r="L19" s="26"/>
      <c r="M19" s="25"/>
      <c r="N19" s="26"/>
      <c r="O19" s="114"/>
      <c r="Q19" s="42"/>
      <c r="R19" s="41"/>
      <c r="S19" s="113"/>
      <c r="T19" s="23"/>
      <c r="U19" s="37"/>
      <c r="V19" s="70"/>
      <c r="W19" s="41"/>
      <c r="X19" s="112"/>
      <c r="Y19" s="26"/>
      <c r="Z19" s="25"/>
      <c r="AA19" s="26"/>
      <c r="AB19" s="114"/>
      <c r="AD19" s="43"/>
      <c r="AE19" s="44"/>
      <c r="AF19" s="116"/>
      <c r="AG19" s="26"/>
    </row>
    <row r="20" spans="1:34" ht="25.5" customHeight="1" x14ac:dyDescent="0.3">
      <c r="A20" s="130">
        <v>45542</v>
      </c>
      <c r="B20" s="86"/>
      <c r="C20" s="120">
        <v>45555</v>
      </c>
      <c r="D20" s="86"/>
      <c r="E20" s="120">
        <v>45567</v>
      </c>
      <c r="F20" s="80"/>
      <c r="G20" s="79">
        <f>'Pg 2 - ePAF Calculation '!F25</f>
        <v>0</v>
      </c>
      <c r="H20" s="88"/>
      <c r="I20" s="40"/>
      <c r="J20" s="41"/>
      <c r="K20" s="112"/>
      <c r="L20" s="26"/>
      <c r="M20" s="25"/>
      <c r="N20" s="26"/>
      <c r="O20" s="114"/>
      <c r="Q20" s="40"/>
      <c r="R20" s="41"/>
      <c r="S20" s="112"/>
      <c r="T20" s="16"/>
      <c r="U20" s="37"/>
      <c r="V20" s="70"/>
      <c r="W20" s="41"/>
      <c r="X20" s="112"/>
      <c r="Y20" s="26"/>
      <c r="Z20" s="25"/>
      <c r="AA20" s="26"/>
      <c r="AB20" s="114"/>
      <c r="AD20" s="40"/>
      <c r="AE20" s="41"/>
      <c r="AF20" s="112"/>
      <c r="AG20" s="26"/>
    </row>
    <row r="21" spans="1:34" ht="25.5" customHeight="1" x14ac:dyDescent="0.3">
      <c r="A21" s="130">
        <v>45556</v>
      </c>
      <c r="B21" s="86"/>
      <c r="C21" s="120">
        <v>45569</v>
      </c>
      <c r="D21" s="86"/>
      <c r="E21" s="120">
        <v>45581</v>
      </c>
      <c r="F21" s="80"/>
      <c r="G21" s="79">
        <f>'Pg 2 - ePAF Calculation '!F26</f>
        <v>0</v>
      </c>
      <c r="H21" s="88"/>
      <c r="I21" s="40"/>
      <c r="J21" s="41"/>
      <c r="K21" s="112"/>
      <c r="L21" s="26"/>
      <c r="M21" s="25"/>
      <c r="N21" s="26"/>
      <c r="O21" s="114"/>
      <c r="Q21" s="42"/>
      <c r="R21" s="41"/>
      <c r="S21" s="113"/>
      <c r="T21" s="16"/>
      <c r="U21" s="37"/>
      <c r="V21" s="70"/>
      <c r="W21" s="41"/>
      <c r="X21" s="112"/>
      <c r="Y21" s="26"/>
      <c r="Z21" s="25"/>
      <c r="AA21" s="26"/>
      <c r="AB21" s="114"/>
      <c r="AD21" s="42"/>
      <c r="AE21" s="41"/>
      <c r="AF21" s="113"/>
      <c r="AG21" s="26"/>
    </row>
    <row r="22" spans="1:34" ht="25.5" customHeight="1" x14ac:dyDescent="0.3">
      <c r="A22" s="130">
        <v>45570</v>
      </c>
      <c r="B22" s="87"/>
      <c r="C22" s="120">
        <v>45583</v>
      </c>
      <c r="D22" s="87"/>
      <c r="E22" s="120">
        <v>45595</v>
      </c>
      <c r="F22" s="80"/>
      <c r="G22" s="79">
        <f>'Pg 2 - ePAF Calculation '!F27</f>
        <v>0</v>
      </c>
      <c r="H22" s="88"/>
      <c r="I22" s="40"/>
      <c r="J22" s="41"/>
      <c r="K22" s="112"/>
      <c r="L22" s="26"/>
      <c r="M22" s="25"/>
      <c r="N22" s="26"/>
      <c r="O22" s="114"/>
      <c r="Q22" s="42"/>
      <c r="R22" s="41"/>
      <c r="S22" s="113"/>
      <c r="T22" s="16"/>
      <c r="U22" s="37"/>
      <c r="V22" s="70"/>
      <c r="W22" s="41"/>
      <c r="X22" s="112"/>
      <c r="Y22" s="26"/>
      <c r="Z22" s="25"/>
      <c r="AA22" s="26"/>
      <c r="AB22" s="114"/>
      <c r="AD22" s="42"/>
      <c r="AE22" s="41"/>
      <c r="AF22" s="113"/>
      <c r="AG22" s="26"/>
    </row>
    <row r="23" spans="1:34" ht="25.5" customHeight="1" x14ac:dyDescent="0.3">
      <c r="A23" s="130">
        <v>45584</v>
      </c>
      <c r="B23" s="87"/>
      <c r="C23" s="120">
        <v>45597</v>
      </c>
      <c r="D23" s="87"/>
      <c r="E23" s="121">
        <v>45609</v>
      </c>
      <c r="F23" s="80"/>
      <c r="G23" s="79">
        <f>'Pg 2 - ePAF Calculation '!F28</f>
        <v>0</v>
      </c>
      <c r="H23" s="88"/>
      <c r="I23" s="40"/>
      <c r="J23" s="41"/>
      <c r="K23" s="112"/>
      <c r="L23" s="26"/>
      <c r="M23" s="25"/>
      <c r="N23" s="26"/>
      <c r="O23" s="114"/>
      <c r="Q23" s="42"/>
      <c r="R23" s="41"/>
      <c r="S23" s="113"/>
      <c r="T23" s="16"/>
      <c r="U23" s="37"/>
      <c r="V23" s="70"/>
      <c r="W23" s="41"/>
      <c r="X23" s="112"/>
      <c r="Y23" s="26"/>
      <c r="Z23" s="25"/>
      <c r="AA23" s="26"/>
      <c r="AB23" s="114"/>
      <c r="AD23" s="42"/>
      <c r="AE23" s="41"/>
      <c r="AF23" s="113"/>
      <c r="AG23" s="26"/>
    </row>
    <row r="24" spans="1:34" ht="25.5" customHeight="1" x14ac:dyDescent="0.3">
      <c r="A24" s="130">
        <v>45598</v>
      </c>
      <c r="B24" s="87"/>
      <c r="C24" s="120">
        <v>45611</v>
      </c>
      <c r="D24" s="87"/>
      <c r="E24" s="125">
        <v>45623</v>
      </c>
      <c r="F24" s="80"/>
      <c r="G24" s="79">
        <f>'Pg 2 - ePAF Calculation '!F29</f>
        <v>0</v>
      </c>
      <c r="H24" s="88"/>
      <c r="I24" s="40"/>
      <c r="J24" s="41"/>
      <c r="K24" s="112"/>
      <c r="L24" s="26"/>
      <c r="M24" s="27"/>
      <c r="N24" s="26"/>
      <c r="O24" s="115"/>
      <c r="Q24" s="42"/>
      <c r="R24" s="41"/>
      <c r="S24" s="113"/>
      <c r="T24" s="16"/>
      <c r="U24" s="37"/>
      <c r="V24" s="70"/>
      <c r="W24" s="41"/>
      <c r="X24" s="112"/>
      <c r="Y24" s="26"/>
      <c r="Z24" s="27"/>
      <c r="AA24" s="26"/>
      <c r="AB24" s="115"/>
      <c r="AD24" s="42"/>
      <c r="AE24" s="41"/>
      <c r="AF24" s="113"/>
      <c r="AG24" s="26"/>
    </row>
    <row r="25" spans="1:34" ht="25.5" customHeight="1" x14ac:dyDescent="0.3">
      <c r="A25" s="130">
        <v>45612</v>
      </c>
      <c r="B25" s="87"/>
      <c r="C25" s="120">
        <v>45625</v>
      </c>
      <c r="D25" s="87"/>
      <c r="E25" s="122">
        <v>45637</v>
      </c>
      <c r="F25" s="80"/>
      <c r="G25" s="79">
        <f>'Pg 2 - ePAF Calculation '!F30</f>
        <v>0</v>
      </c>
      <c r="H25" s="88"/>
      <c r="I25" s="42"/>
      <c r="J25" s="41"/>
      <c r="K25" s="113"/>
      <c r="L25" s="26"/>
      <c r="M25" s="27"/>
      <c r="N25" s="26"/>
      <c r="O25" s="115"/>
      <c r="Q25" s="42"/>
      <c r="R25" s="41"/>
      <c r="S25" s="113"/>
      <c r="T25" s="16"/>
      <c r="U25" s="37"/>
      <c r="V25" s="70"/>
      <c r="W25" s="41"/>
      <c r="X25" s="112"/>
      <c r="Y25" s="26"/>
      <c r="Z25" s="27"/>
      <c r="AA25" s="26"/>
      <c r="AB25" s="115"/>
      <c r="AD25" s="42"/>
      <c r="AE25" s="41"/>
      <c r="AF25" s="113"/>
      <c r="AG25" s="26"/>
    </row>
    <row r="26" spans="1:34" ht="25.5" customHeight="1" x14ac:dyDescent="0.3">
      <c r="A26" s="130">
        <v>45626</v>
      </c>
      <c r="B26" s="87"/>
      <c r="C26" s="120">
        <v>45639</v>
      </c>
      <c r="D26" s="87"/>
      <c r="E26" s="120">
        <v>45650</v>
      </c>
      <c r="F26" s="80"/>
      <c r="G26" s="79">
        <f>'Pg 2 - ePAF Calculation '!F31</f>
        <v>0</v>
      </c>
      <c r="H26" s="88"/>
      <c r="I26" s="40"/>
      <c r="J26" s="41"/>
      <c r="K26" s="112"/>
      <c r="L26" s="26"/>
      <c r="M26" s="27"/>
      <c r="N26" s="26"/>
      <c r="O26" s="115"/>
      <c r="Q26" s="42"/>
      <c r="R26" s="41"/>
      <c r="S26" s="113"/>
      <c r="T26" s="16"/>
      <c r="U26" s="37"/>
      <c r="V26" s="70"/>
      <c r="W26" s="41"/>
      <c r="X26" s="112"/>
      <c r="Y26" s="26"/>
      <c r="Z26" s="27"/>
      <c r="AA26" s="26"/>
      <c r="AB26" s="115"/>
      <c r="AD26" s="42"/>
      <c r="AE26" s="41"/>
      <c r="AF26" s="113"/>
      <c r="AG26" s="26"/>
    </row>
    <row r="27" spans="1:34" ht="25.5" customHeight="1" x14ac:dyDescent="0.3">
      <c r="A27" s="130">
        <v>45640</v>
      </c>
      <c r="B27" s="87"/>
      <c r="C27" s="120">
        <v>45653</v>
      </c>
      <c r="D27" s="87"/>
      <c r="E27" s="124">
        <v>45665</v>
      </c>
      <c r="F27" s="80"/>
      <c r="G27" s="79">
        <f>'Pg 2 - ePAF Calculation '!F32</f>
        <v>0</v>
      </c>
      <c r="H27" s="88"/>
      <c r="I27" s="42"/>
      <c r="J27" s="41"/>
      <c r="K27" s="113"/>
      <c r="L27" s="26"/>
      <c r="M27" s="27"/>
      <c r="N27" s="26"/>
      <c r="O27" s="115"/>
      <c r="Q27" s="42"/>
      <c r="R27" s="41"/>
      <c r="S27" s="113"/>
      <c r="T27" s="16"/>
      <c r="U27" s="37"/>
      <c r="V27" s="70"/>
      <c r="W27" s="41"/>
      <c r="X27" s="112"/>
      <c r="Y27" s="26"/>
      <c r="Z27" s="27"/>
      <c r="AA27" s="26"/>
      <c r="AB27" s="115"/>
      <c r="AD27" s="42"/>
      <c r="AE27" s="41"/>
      <c r="AF27" s="113"/>
      <c r="AG27" s="26"/>
    </row>
    <row r="28" spans="1:34" ht="25.5" customHeight="1" x14ac:dyDescent="0.3">
      <c r="A28" s="120">
        <v>45654</v>
      </c>
      <c r="B28" s="86"/>
      <c r="C28" s="120">
        <v>45667</v>
      </c>
      <c r="D28" s="86"/>
      <c r="E28" s="120">
        <v>45679</v>
      </c>
      <c r="F28" s="80"/>
      <c r="G28" s="79">
        <f>'Pg 2 - ePAF Calculation '!F33</f>
        <v>0</v>
      </c>
      <c r="H28" s="88"/>
      <c r="I28" s="40"/>
      <c r="J28" s="41"/>
      <c r="K28" s="112"/>
      <c r="L28" s="26"/>
      <c r="M28" s="25"/>
      <c r="N28" s="26"/>
      <c r="O28" s="114"/>
      <c r="Q28" s="40"/>
      <c r="R28" s="41"/>
      <c r="S28" s="112"/>
      <c r="T28" s="16"/>
      <c r="U28" s="37"/>
      <c r="V28" s="70"/>
      <c r="W28" s="41"/>
      <c r="X28" s="112"/>
      <c r="Y28" s="26"/>
      <c r="Z28" s="25"/>
      <c r="AA28" s="26"/>
      <c r="AB28" s="114"/>
      <c r="AD28" s="40"/>
      <c r="AE28" s="41"/>
      <c r="AF28" s="112"/>
      <c r="AG28" s="26"/>
      <c r="AH28" s="7"/>
    </row>
    <row r="29" spans="1:34" ht="25.5" customHeight="1" x14ac:dyDescent="0.3">
      <c r="A29" s="120">
        <v>45668</v>
      </c>
      <c r="B29" s="86"/>
      <c r="C29" s="120">
        <v>45681</v>
      </c>
      <c r="D29" s="86"/>
      <c r="E29" s="120">
        <v>45693</v>
      </c>
      <c r="F29" s="80"/>
      <c r="G29" s="79">
        <f>'Pg 2 - ePAF Calculation '!F34</f>
        <v>0</v>
      </c>
      <c r="H29" s="88"/>
      <c r="I29" s="42"/>
      <c r="J29" s="41"/>
      <c r="K29" s="113"/>
      <c r="L29" s="26"/>
      <c r="M29" s="25"/>
      <c r="N29" s="26"/>
      <c r="O29" s="114"/>
      <c r="Q29" s="42"/>
      <c r="R29" s="41"/>
      <c r="S29" s="113"/>
      <c r="T29" s="16"/>
      <c r="U29" s="37"/>
      <c r="V29" s="70"/>
      <c r="W29" s="41"/>
      <c r="X29" s="112"/>
      <c r="Y29" s="26"/>
      <c r="Z29" s="25"/>
      <c r="AA29" s="26"/>
      <c r="AB29" s="114"/>
      <c r="AD29" s="42"/>
      <c r="AE29" s="41"/>
      <c r="AF29" s="113"/>
      <c r="AG29" s="26"/>
    </row>
    <row r="30" spans="1:34" ht="25.5" customHeight="1" x14ac:dyDescent="0.3">
      <c r="A30" s="120">
        <v>45682</v>
      </c>
      <c r="B30" s="86"/>
      <c r="C30" s="120">
        <v>45695</v>
      </c>
      <c r="D30" s="86"/>
      <c r="E30" s="120">
        <v>45707</v>
      </c>
      <c r="F30" s="80"/>
      <c r="G30" s="79">
        <f>'Pg 2 - ePAF Calculation '!F35</f>
        <v>0</v>
      </c>
      <c r="H30" s="88"/>
      <c r="I30" s="40"/>
      <c r="J30" s="41"/>
      <c r="K30" s="112"/>
      <c r="L30" s="26"/>
      <c r="M30" s="25"/>
      <c r="N30" s="26"/>
      <c r="O30" s="114"/>
      <c r="Q30" s="42"/>
      <c r="R30" s="41"/>
      <c r="S30" s="113"/>
      <c r="T30" s="23"/>
      <c r="U30" s="37"/>
      <c r="V30" s="70"/>
      <c r="W30" s="41"/>
      <c r="X30" s="112"/>
      <c r="Y30" s="26"/>
      <c r="Z30" s="25"/>
      <c r="AA30" s="26"/>
      <c r="AB30" s="114"/>
      <c r="AD30" s="42"/>
      <c r="AE30" s="41"/>
      <c r="AF30" s="113"/>
      <c r="AG30" s="26"/>
    </row>
    <row r="31" spans="1:34" ht="25.5" customHeight="1" x14ac:dyDescent="0.3">
      <c r="A31" s="120">
        <v>45696</v>
      </c>
      <c r="B31" s="86"/>
      <c r="C31" s="120">
        <v>45709</v>
      </c>
      <c r="D31" s="86"/>
      <c r="E31" s="120">
        <v>45721</v>
      </c>
      <c r="F31" s="81"/>
      <c r="G31" s="79">
        <f>'Pg 2 - ePAF Calculation '!F36</f>
        <v>0</v>
      </c>
      <c r="H31" s="88"/>
      <c r="I31" s="42"/>
      <c r="J31" s="41"/>
      <c r="K31" s="113"/>
      <c r="L31" s="26"/>
      <c r="M31" s="25"/>
      <c r="N31" s="26"/>
      <c r="O31" s="114"/>
      <c r="Q31" s="42"/>
      <c r="R31" s="41"/>
      <c r="S31" s="113"/>
      <c r="T31" s="23"/>
      <c r="U31" s="37"/>
      <c r="V31" s="70"/>
      <c r="W31" s="41"/>
      <c r="X31" s="112"/>
      <c r="Y31" s="26"/>
      <c r="Z31" s="25"/>
      <c r="AA31" s="26"/>
      <c r="AB31" s="114"/>
      <c r="AD31" s="42"/>
      <c r="AE31" s="41"/>
      <c r="AF31" s="113"/>
      <c r="AG31" s="26"/>
    </row>
    <row r="32" spans="1:34" ht="25.5" customHeight="1" x14ac:dyDescent="0.3">
      <c r="A32" s="120">
        <v>45710</v>
      </c>
      <c r="B32" s="86"/>
      <c r="C32" s="120">
        <v>45723</v>
      </c>
      <c r="D32" s="86"/>
      <c r="E32" s="120">
        <v>45735</v>
      </c>
      <c r="F32" s="80"/>
      <c r="G32" s="79">
        <f>'Pg 2 - ePAF Calculation '!F37</f>
        <v>0</v>
      </c>
      <c r="H32" s="88"/>
      <c r="I32" s="40"/>
      <c r="J32" s="41"/>
      <c r="K32" s="112"/>
      <c r="L32" s="26"/>
      <c r="M32" s="25"/>
      <c r="N32" s="26"/>
      <c r="O32" s="114"/>
      <c r="Q32" s="42"/>
      <c r="R32" s="41"/>
      <c r="S32" s="113"/>
      <c r="T32" s="23"/>
      <c r="U32" s="37"/>
      <c r="V32" s="70"/>
      <c r="W32" s="41"/>
      <c r="X32" s="112"/>
      <c r="Y32" s="26"/>
      <c r="Z32" s="25"/>
      <c r="AA32" s="26"/>
      <c r="AB32" s="114"/>
      <c r="AD32" s="43"/>
      <c r="AE32" s="44"/>
      <c r="AF32" s="116"/>
      <c r="AG32" s="26"/>
    </row>
    <row r="33" spans="1:33" ht="25.5" customHeight="1" x14ac:dyDescent="0.3">
      <c r="A33" s="120">
        <v>45724</v>
      </c>
      <c r="B33" s="86"/>
      <c r="C33" s="120">
        <v>45737</v>
      </c>
      <c r="D33" s="86"/>
      <c r="E33" s="120">
        <v>45749</v>
      </c>
      <c r="F33" s="80"/>
      <c r="G33" s="79">
        <f>'Pg 2 - ePAF Calculation '!F38</f>
        <v>0</v>
      </c>
      <c r="H33" s="88"/>
      <c r="I33" s="42"/>
      <c r="J33" s="41"/>
      <c r="K33" s="113"/>
      <c r="L33" s="26"/>
      <c r="M33" s="25"/>
      <c r="N33" s="26"/>
      <c r="O33" s="114"/>
      <c r="Q33" s="40"/>
      <c r="R33" s="41"/>
      <c r="S33" s="112"/>
      <c r="T33" s="16"/>
      <c r="U33" s="37"/>
      <c r="V33" s="70"/>
      <c r="W33" s="41"/>
      <c r="X33" s="112"/>
      <c r="Y33" s="26"/>
      <c r="Z33" s="25"/>
      <c r="AA33" s="26"/>
      <c r="AB33" s="114"/>
      <c r="AD33" s="40"/>
      <c r="AE33" s="41"/>
      <c r="AF33" s="112"/>
      <c r="AG33" s="26"/>
    </row>
    <row r="34" spans="1:33" ht="25.5" customHeight="1" x14ac:dyDescent="0.3">
      <c r="A34" s="120">
        <v>45738</v>
      </c>
      <c r="B34" s="86"/>
      <c r="C34" s="120">
        <v>45751</v>
      </c>
      <c r="D34" s="86"/>
      <c r="E34" s="120">
        <v>45763</v>
      </c>
      <c r="F34" s="80"/>
      <c r="G34" s="79">
        <f>'Pg 2 - ePAF Calculation '!F39</f>
        <v>0</v>
      </c>
      <c r="H34" s="88"/>
      <c r="I34" s="40"/>
      <c r="J34" s="41"/>
      <c r="K34" s="112"/>
      <c r="L34" s="26"/>
      <c r="M34" s="25"/>
      <c r="N34" s="26"/>
      <c r="O34" s="114"/>
      <c r="Q34" s="42"/>
      <c r="R34" s="41"/>
      <c r="S34" s="113"/>
      <c r="T34" s="16"/>
      <c r="U34" s="37"/>
      <c r="V34" s="70"/>
      <c r="W34" s="41"/>
      <c r="X34" s="112"/>
      <c r="Y34" s="26"/>
      <c r="Z34" s="25"/>
      <c r="AA34" s="26"/>
      <c r="AB34" s="114"/>
      <c r="AD34" s="42"/>
      <c r="AE34" s="41"/>
      <c r="AF34" s="113"/>
      <c r="AG34" s="26"/>
    </row>
    <row r="35" spans="1:33" ht="25.5" customHeight="1" x14ac:dyDescent="0.3">
      <c r="A35" s="120">
        <v>45752</v>
      </c>
      <c r="B35" s="87"/>
      <c r="C35" s="120">
        <v>45765</v>
      </c>
      <c r="D35" s="87"/>
      <c r="E35" s="120">
        <v>45777</v>
      </c>
      <c r="F35" s="80"/>
      <c r="G35" s="79">
        <f>'Pg 2 - ePAF Calculation '!F40</f>
        <v>0</v>
      </c>
      <c r="H35" s="88"/>
      <c r="I35" s="40"/>
      <c r="J35" s="41"/>
      <c r="K35" s="112"/>
      <c r="L35" s="26"/>
      <c r="M35" s="25"/>
      <c r="N35" s="26"/>
      <c r="O35" s="114"/>
      <c r="Q35" s="42"/>
      <c r="R35" s="41"/>
      <c r="S35" s="113"/>
      <c r="T35" s="16"/>
      <c r="U35" s="37"/>
      <c r="V35" s="70"/>
      <c r="W35" s="41"/>
      <c r="X35" s="112"/>
      <c r="Y35" s="26"/>
      <c r="Z35" s="25"/>
      <c r="AA35" s="26"/>
      <c r="AB35" s="114"/>
      <c r="AD35" s="42"/>
      <c r="AE35" s="41"/>
      <c r="AF35" s="113"/>
      <c r="AG35" s="26"/>
    </row>
    <row r="36" spans="1:33" ht="25.5" customHeight="1" x14ac:dyDescent="0.3">
      <c r="A36" s="120">
        <v>45766</v>
      </c>
      <c r="B36" s="87"/>
      <c r="C36" s="120">
        <v>45779</v>
      </c>
      <c r="D36" s="87"/>
      <c r="E36" s="121">
        <v>45791</v>
      </c>
      <c r="F36" s="80"/>
      <c r="G36" s="79">
        <f>'Pg 2 - ePAF Calculation '!F41</f>
        <v>0</v>
      </c>
      <c r="H36" s="88"/>
      <c r="I36" s="40"/>
      <c r="J36" s="41"/>
      <c r="K36" s="112"/>
      <c r="L36" s="26"/>
      <c r="M36" s="25"/>
      <c r="N36" s="26"/>
      <c r="O36" s="114"/>
      <c r="Q36" s="42"/>
      <c r="R36" s="41"/>
      <c r="S36" s="113"/>
      <c r="T36" s="16"/>
      <c r="U36" s="37"/>
      <c r="V36" s="70"/>
      <c r="W36" s="41"/>
      <c r="X36" s="112"/>
      <c r="Y36" s="26"/>
      <c r="Z36" s="25"/>
      <c r="AA36" s="26"/>
      <c r="AB36" s="114"/>
      <c r="AD36" s="42"/>
      <c r="AE36" s="41"/>
      <c r="AF36" s="113"/>
      <c r="AG36" s="26"/>
    </row>
    <row r="37" spans="1:33" ht="25.5" customHeight="1" x14ac:dyDescent="0.3">
      <c r="A37" s="120">
        <v>45780</v>
      </c>
      <c r="B37" s="87"/>
      <c r="C37" s="120">
        <v>45793</v>
      </c>
      <c r="D37" s="87"/>
      <c r="E37" s="125">
        <v>45805</v>
      </c>
      <c r="F37" s="80"/>
      <c r="G37" s="79">
        <f>'Pg 2 - ePAF Calculation '!F42</f>
        <v>0</v>
      </c>
      <c r="H37" s="88"/>
      <c r="I37" s="40"/>
      <c r="J37" s="41"/>
      <c r="K37" s="112"/>
      <c r="L37" s="26"/>
      <c r="M37" s="27"/>
      <c r="N37" s="26"/>
      <c r="O37" s="115"/>
      <c r="Q37" s="42"/>
      <c r="R37" s="41"/>
      <c r="S37" s="113"/>
      <c r="T37" s="16"/>
      <c r="U37" s="37"/>
      <c r="V37" s="70"/>
      <c r="W37" s="41"/>
      <c r="X37" s="112"/>
      <c r="Y37" s="26"/>
      <c r="Z37" s="27"/>
      <c r="AA37" s="26"/>
      <c r="AB37" s="115"/>
      <c r="AD37" s="42"/>
      <c r="AE37" s="41"/>
      <c r="AF37" s="113"/>
      <c r="AG37" s="26"/>
    </row>
    <row r="38" spans="1:33" ht="25.5" customHeight="1" x14ac:dyDescent="0.3">
      <c r="A38" s="120">
        <v>45794</v>
      </c>
      <c r="B38" s="87"/>
      <c r="C38" s="120">
        <v>45807</v>
      </c>
      <c r="D38" s="87"/>
      <c r="E38" s="122">
        <v>45819</v>
      </c>
      <c r="F38" s="80"/>
      <c r="G38" s="79">
        <f>'Pg 2 - ePAF Calculation '!F43</f>
        <v>0</v>
      </c>
      <c r="H38" s="88"/>
      <c r="I38" s="42"/>
      <c r="J38" s="41"/>
      <c r="K38" s="113"/>
      <c r="L38" s="26"/>
      <c r="M38" s="27"/>
      <c r="N38" s="26"/>
      <c r="O38" s="115"/>
      <c r="Q38" s="42"/>
      <c r="R38" s="41"/>
      <c r="S38" s="113"/>
      <c r="T38" s="16"/>
      <c r="U38" s="37"/>
      <c r="V38" s="42"/>
      <c r="W38" s="41"/>
      <c r="X38" s="113"/>
      <c r="Y38" s="26"/>
      <c r="Z38" s="27"/>
      <c r="AA38" s="26"/>
      <c r="AB38" s="115"/>
      <c r="AD38" s="42"/>
      <c r="AE38" s="41"/>
      <c r="AF38" s="113"/>
      <c r="AG38" s="26"/>
    </row>
    <row r="39" spans="1:33" ht="25.5" customHeight="1" x14ac:dyDescent="0.3">
      <c r="A39" s="120">
        <v>45808</v>
      </c>
      <c r="B39" s="87"/>
      <c r="C39" s="120">
        <v>45821</v>
      </c>
      <c r="D39" s="87"/>
      <c r="E39" s="120">
        <v>45833</v>
      </c>
      <c r="F39" s="80"/>
      <c r="G39" s="79">
        <f>'Pg 2 - ePAF Calculation '!F44</f>
        <v>0</v>
      </c>
      <c r="H39" s="88"/>
      <c r="I39" s="42"/>
      <c r="J39" s="41"/>
      <c r="K39" s="113"/>
      <c r="L39" s="26"/>
      <c r="M39" s="27"/>
      <c r="N39" s="26"/>
      <c r="O39" s="115"/>
      <c r="Q39" s="42"/>
      <c r="R39" s="41"/>
      <c r="S39" s="113"/>
      <c r="T39" s="16"/>
      <c r="U39" s="37"/>
      <c r="V39" s="42"/>
      <c r="W39" s="41"/>
      <c r="X39" s="113"/>
      <c r="Y39" s="26"/>
      <c r="Z39" s="27"/>
      <c r="AA39" s="26"/>
      <c r="AB39" s="115"/>
      <c r="AD39" s="42"/>
      <c r="AE39" s="41"/>
      <c r="AF39" s="113"/>
      <c r="AG39" s="26"/>
    </row>
    <row r="40" spans="1:33" ht="25.5" customHeight="1" x14ac:dyDescent="0.3">
      <c r="A40" s="120">
        <v>45822</v>
      </c>
      <c r="B40" s="87"/>
      <c r="C40" s="120">
        <v>45835</v>
      </c>
      <c r="D40" s="87"/>
      <c r="E40" s="124">
        <v>45847</v>
      </c>
      <c r="F40" s="80"/>
      <c r="G40" s="79">
        <f>'Pg 2 - ePAF Calculation '!F45</f>
        <v>0</v>
      </c>
      <c r="H40" s="88"/>
      <c r="I40" s="42"/>
      <c r="J40" s="41"/>
      <c r="K40" s="113"/>
      <c r="L40" s="26"/>
      <c r="M40" s="27"/>
      <c r="N40" s="26"/>
      <c r="O40" s="115"/>
      <c r="Q40" s="42"/>
      <c r="R40" s="41"/>
      <c r="S40" s="113"/>
      <c r="T40" s="16"/>
      <c r="U40" s="37"/>
      <c r="V40" s="42"/>
      <c r="W40" s="41"/>
      <c r="X40" s="113"/>
      <c r="Y40" s="26"/>
      <c r="Z40" s="27"/>
      <c r="AA40" s="26"/>
      <c r="AB40" s="115"/>
      <c r="AD40" s="42"/>
      <c r="AE40" s="41"/>
      <c r="AF40" s="113"/>
      <c r="AG40" s="26"/>
    </row>
    <row r="41" spans="1:33" ht="21.45" customHeight="1" thickBot="1" x14ac:dyDescent="0.35">
      <c r="A41" s="22" t="s">
        <v>58</v>
      </c>
      <c r="B41" s="1"/>
      <c r="C41" s="1"/>
      <c r="D41" s="1"/>
      <c r="E41" s="1"/>
      <c r="F41" s="148">
        <f>SUM(F15:G40)</f>
        <v>0</v>
      </c>
      <c r="G41" s="149"/>
      <c r="H41" s="24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6"/>
      <c r="U41" s="24"/>
      <c r="AE41" s="24"/>
      <c r="AF41" s="21"/>
      <c r="AG41" s="21"/>
    </row>
    <row r="42" spans="1:33" ht="14.15" customHeight="1" thickTop="1" x14ac:dyDescent="0.3">
      <c r="A42" s="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18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5.65" customHeight="1" x14ac:dyDescent="0.3"/>
  </sheetData>
  <mergeCells count="13">
    <mergeCell ref="A1:AG1"/>
    <mergeCell ref="A3:AG3"/>
    <mergeCell ref="A4:AG4"/>
    <mergeCell ref="G7:N7"/>
    <mergeCell ref="G9:N9"/>
    <mergeCell ref="T7:AA7"/>
    <mergeCell ref="A5:AF5"/>
    <mergeCell ref="A6:AF6"/>
    <mergeCell ref="A13:C13"/>
    <mergeCell ref="U9:AA9"/>
    <mergeCell ref="I12:S12"/>
    <mergeCell ref="F41:G41"/>
    <mergeCell ref="V12:AF12"/>
  </mergeCells>
  <phoneticPr fontId="26" type="noConversion"/>
  <hyperlinks>
    <hyperlink ref="A6:AF6" r:id="rId1" display="2025 Biweekly Payroll Calendar Due Dates" xr:uid="{2E8E70E2-A589-44A9-9AEE-AA361B4EE74B}"/>
    <hyperlink ref="A5:AF5" r:id="rId2" display="2024 Biweekly Payroll Calendar Due Dates" xr:uid="{93D11E22-0E1A-4155-90E3-4A9249BF45F0}"/>
  </hyperlinks>
  <pageMargins left="0.45" right="0.25" top="0.35" bottom="0.25" header="0.3" footer="0.3"/>
  <pageSetup scale="84" orientation="landscape" r:id="rId3"/>
  <rowBreaks count="1" manualBreakCount="1">
    <brk id="1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98D1C97EC17478755B9B29DD48470" ma:contentTypeVersion="13" ma:contentTypeDescription="Create a new document." ma:contentTypeScope="" ma:versionID="9c0653de705c922ea3b369d7d0a11465">
  <xsd:schema xmlns:xsd="http://www.w3.org/2001/XMLSchema" xmlns:xs="http://www.w3.org/2001/XMLSchema" xmlns:p="http://schemas.microsoft.com/office/2006/metadata/properties" xmlns:ns3="6efb2f13-6e5b-4107-a973-0b72e6ba6add" xmlns:ns4="69647aab-d2d9-4f01-9bf2-38914bf6ece9" targetNamespace="http://schemas.microsoft.com/office/2006/metadata/properties" ma:root="true" ma:fieldsID="d2a2f046daf08134799b276ee590a22b" ns3:_="" ns4:_="">
    <xsd:import namespace="6efb2f13-6e5b-4107-a973-0b72e6ba6add"/>
    <xsd:import namespace="69647aab-d2d9-4f01-9bf2-38914bf6ec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b2f13-6e5b-4107-a973-0b72e6ba6a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47aab-d2d9-4f01-9bf2-38914bf6e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616C8-B539-4009-A5AB-850572E4A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b2f13-6e5b-4107-a973-0b72e6ba6add"/>
    <ds:schemaRef ds:uri="69647aab-d2d9-4f01-9bf2-38914bf6e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EAB78-4776-42CD-9B06-4AF815248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0F9DA-A48C-4630-8134-A20D96C73F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Pg 1 - 25% cap verification</vt:lpstr>
      <vt:lpstr>Pg 2 - ePAF Calculation </vt:lpstr>
      <vt:lpstr>Pg 3 - Participation</vt:lpstr>
      <vt:lpstr>Pg 4 - Financial Information</vt:lpstr>
      <vt:lpstr>'Pg 2 - ePAF Calculation '!Print_Area</vt:lpstr>
      <vt:lpstr>'Pg 3 - Participation'!Print_Area</vt:lpstr>
      <vt:lpstr>'Pg 4 - Financial Information'!Print_Area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Osen, Kathleen</dc:creator>
  <cp:keywords/>
  <dc:description/>
  <cp:lastModifiedBy>Brown, Mindy</cp:lastModifiedBy>
  <cp:revision/>
  <dcterms:created xsi:type="dcterms:W3CDTF">2013-05-23T21:28:01Z</dcterms:created>
  <dcterms:modified xsi:type="dcterms:W3CDTF">2024-05-24T17:54:31Z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0x01010061798D1C97EC17478755B9B29DD48470</vt:lpwstr>
  </property>
</Properties>
</file>